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devaux\Documents\"/>
    </mc:Choice>
  </mc:AlternateContent>
  <bookViews>
    <workbookView xWindow="0" yWindow="0" windowWidth="28800" windowHeight="12300"/>
  </bookViews>
  <sheets>
    <sheet name="U-Th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Cortij">[1]SPECMAP!$L$8:$N$146</definedName>
    <definedName name="Cortijo">#REF!</definedName>
    <definedName name="Ellipse1_1">#REF!</definedName>
    <definedName name="Ellipse1_10">#REF!</definedName>
    <definedName name="Ellipse1_11">#REF!</definedName>
    <definedName name="Ellipse1_12">#REF!</definedName>
    <definedName name="Ellipse1_13">#REF!</definedName>
    <definedName name="Ellipse1_14">#REF!</definedName>
    <definedName name="Ellipse1_15">#REF!</definedName>
    <definedName name="Ellipse1_16">#REF!</definedName>
    <definedName name="Ellipse1_17">#REF!</definedName>
    <definedName name="Ellipse1_18">#REF!</definedName>
    <definedName name="Ellipse1_19">#REF!</definedName>
    <definedName name="Ellipse1_2">#REF!</definedName>
    <definedName name="Ellipse1_20">#REF!</definedName>
    <definedName name="Ellipse1_21">#REF!</definedName>
    <definedName name="Ellipse1_22">#REF!</definedName>
    <definedName name="Ellipse1_23">#REF!</definedName>
    <definedName name="Ellipse1_24">#REF!</definedName>
    <definedName name="Ellipse1_25">#REF!</definedName>
    <definedName name="Ellipse1_26">#REF!</definedName>
    <definedName name="Ellipse1_27">#REF!</definedName>
    <definedName name="Ellipse1_28">#REF!</definedName>
    <definedName name="Ellipse1_29">#REF!</definedName>
    <definedName name="Ellipse1_3">#REF!</definedName>
    <definedName name="Ellipse1_30">#REF!</definedName>
    <definedName name="Ellipse1_31">#REF!</definedName>
    <definedName name="Ellipse1_32">#REF!</definedName>
    <definedName name="Ellipse1_33">#REF!</definedName>
    <definedName name="Ellipse1_34">#REF!</definedName>
    <definedName name="Ellipse1_35">#REF!</definedName>
    <definedName name="Ellipse1_36">#REF!</definedName>
    <definedName name="Ellipse1_37">#REF!</definedName>
    <definedName name="Ellipse1_38">#REF!</definedName>
    <definedName name="Ellipse1_39">#REF!</definedName>
    <definedName name="Ellipse1_4">#REF!</definedName>
    <definedName name="Ellipse1_40">#REF!</definedName>
    <definedName name="Ellipse1_41">#REF!</definedName>
    <definedName name="Ellipse1_42">#REF!</definedName>
    <definedName name="Ellipse1_43">#REF!</definedName>
    <definedName name="Ellipse1_44">#REF!</definedName>
    <definedName name="Ellipse1_45">#REF!</definedName>
    <definedName name="Ellipse1_46">#REF!</definedName>
    <definedName name="Ellipse1_47">#REF!</definedName>
    <definedName name="Ellipse1_48">#REF!</definedName>
    <definedName name="Ellipse1_49">#REF!</definedName>
    <definedName name="Ellipse1_5">#REF!</definedName>
    <definedName name="Ellipse1_50">#REF!</definedName>
    <definedName name="Ellipse1_51">#REF!</definedName>
    <definedName name="Ellipse1_52">#REF!</definedName>
    <definedName name="Ellipse1_53">#REF!</definedName>
    <definedName name="Ellipse1_54">#REF!</definedName>
    <definedName name="Ellipse1_55">#REF!</definedName>
    <definedName name="Ellipse1_56">#REF!</definedName>
    <definedName name="Ellipse1_57">#REF!</definedName>
    <definedName name="Ellipse1_58">#REF!</definedName>
    <definedName name="Ellipse1_59">#REF!</definedName>
    <definedName name="Ellipse1_6">#REF!</definedName>
    <definedName name="Ellipse1_60">#REF!</definedName>
    <definedName name="Ellipse1_61">#REF!</definedName>
    <definedName name="Ellipse1_62">#REF!</definedName>
    <definedName name="Ellipse1_63">#REF!</definedName>
    <definedName name="Ellipse1_64">#REF!</definedName>
    <definedName name="Ellipse1_65">#REF!</definedName>
    <definedName name="Ellipse1_66">#REF!</definedName>
    <definedName name="Ellipse1_67">#REF!</definedName>
    <definedName name="Ellipse1_68">#REF!</definedName>
    <definedName name="Ellipse1_69">#REF!</definedName>
    <definedName name="Ellipse1_7">#REF!</definedName>
    <definedName name="Ellipse1_70">#REF!</definedName>
    <definedName name="Ellipse1_71">#REF!</definedName>
    <definedName name="Ellipse1_72">#REF!</definedName>
    <definedName name="Ellipse1_73">#REF!</definedName>
    <definedName name="Ellipse1_74">#REF!</definedName>
    <definedName name="Ellipse1_75">#REF!</definedName>
    <definedName name="Ellipse1_76">#REF!</definedName>
    <definedName name="Ellipse1_77">#REF!</definedName>
    <definedName name="Ellipse1_78">#REF!</definedName>
    <definedName name="Ellipse1_79">#REF!</definedName>
    <definedName name="Ellipse1_8">#REF!</definedName>
    <definedName name="Ellipse1_80">#REF!</definedName>
    <definedName name="Ellipse1_81">#REF!</definedName>
    <definedName name="Ellipse1_9">#REF!</definedName>
    <definedName name="_gXY1">#REF!</definedName>
    <definedName name="Imbrie">#REF!</definedName>
    <definedName name="Labeyrie">#REF!</definedName>
    <definedName name="Martinson">#REF!</definedName>
    <definedName name="MD">[4]SPECMAP!$L$8:$N$146</definedName>
    <definedName name="rr">#REF!</definedName>
    <definedName name="rs">#REF!</definedName>
    <definedName name="rt">#REF!</definedName>
    <definedName name="table">'[5]Car1-B'!$A$9:$C$12</definedName>
    <definedName name="toto">[4]SPECMAP!$L$8:$N$146</definedName>
    <definedName name="Vogelsang">#REF!</definedName>
    <definedName name="Waelbroeck">#REF!</definedName>
  </definedNames>
  <calcPr calcId="162913" iterate="1" iterateCount="150" iterateDelta="9.9999999999999994E-12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7" i="1" l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I8" i="1"/>
  <c r="H8" i="1"/>
  <c r="B8" i="1"/>
  <c r="D8" i="1"/>
  <c r="I7" i="1"/>
  <c r="H7" i="1"/>
  <c r="B7" i="1"/>
  <c r="D7" i="1"/>
  <c r="I6" i="1"/>
  <c r="H6" i="1"/>
  <c r="B6" i="1"/>
  <c r="D6" i="1"/>
  <c r="I5" i="1"/>
  <c r="H5" i="1"/>
  <c r="B5" i="1"/>
  <c r="D5" i="1"/>
  <c r="I4" i="1"/>
  <c r="H4" i="1"/>
  <c r="B4" i="1"/>
  <c r="D4" i="1"/>
  <c r="I3" i="1"/>
  <c r="H3" i="1"/>
  <c r="B3" i="1"/>
  <c r="D3" i="1"/>
</calcChain>
</file>

<file path=xl/sharedStrings.xml><?xml version="1.0" encoding="utf-8"?>
<sst xmlns="http://schemas.openxmlformats.org/spreadsheetml/2006/main" count="68" uniqueCount="66">
  <si>
    <t>LSCE</t>
    <phoneticPr fontId="0" type="noConversion"/>
  </si>
  <si>
    <t>Sample Name</t>
  </si>
  <si>
    <t>cm/base</t>
    <phoneticPr fontId="0" type="noConversion"/>
  </si>
  <si>
    <t>error/cm</t>
  </si>
  <si>
    <t>mm/top</t>
    <phoneticPr fontId="0" type="noConversion"/>
  </si>
  <si>
    <t>error/mm</t>
    <phoneticPr fontId="0" type="noConversion"/>
  </si>
  <si>
    <t>yrBP/2000</t>
    <phoneticPr fontId="0" type="noConversion"/>
  </si>
  <si>
    <t>2s error/yr</t>
    <phoneticPr fontId="0" type="noConversion"/>
  </si>
  <si>
    <t>error/%</t>
    <phoneticPr fontId="0" type="noConversion"/>
  </si>
  <si>
    <t>yrBP/1950</t>
    <phoneticPr fontId="0" type="noConversion"/>
  </si>
  <si>
    <t>error</t>
    <phoneticPr fontId="0" type="noConversion"/>
  </si>
  <si>
    <t>Vil10-U/Th-A</t>
  </si>
  <si>
    <t>Vil10-U/Th-B</t>
  </si>
  <si>
    <t>Vil10-U/Th-C</t>
  </si>
  <si>
    <t>Vil10-U/Th-D</t>
  </si>
  <si>
    <t>Vil10-U/Th-E</t>
  </si>
  <si>
    <t>Vil10-U/Th-F</t>
  </si>
  <si>
    <t>UM</t>
    <phoneticPr fontId="0" type="noConversion"/>
  </si>
  <si>
    <r>
      <t>230</t>
    </r>
    <r>
      <rPr>
        <sz val="10"/>
        <rFont val="Arial "/>
        <family val="2"/>
      </rPr>
      <t>Th dating results.  The error is 2s error.</t>
    </r>
  </si>
  <si>
    <t xml:space="preserve">Sample </t>
  </si>
  <si>
    <r>
      <t>238</t>
    </r>
    <r>
      <rPr>
        <b/>
        <sz val="10"/>
        <rFont val="Arial "/>
        <family val="2"/>
      </rPr>
      <t xml:space="preserve">U </t>
    </r>
  </si>
  <si>
    <r>
      <t>232</t>
    </r>
    <r>
      <rPr>
        <b/>
        <sz val="10"/>
        <rFont val="Arial "/>
        <family val="2"/>
      </rPr>
      <t>Th</t>
    </r>
  </si>
  <si>
    <r>
      <t>230</t>
    </r>
    <r>
      <rPr>
        <b/>
        <sz val="10"/>
        <rFont val="Arial "/>
        <family val="2"/>
      </rPr>
      <t xml:space="preserve">Th / </t>
    </r>
    <r>
      <rPr>
        <b/>
        <vertAlign val="superscript"/>
        <sz val="10"/>
        <rFont val="Arial "/>
        <family val="2"/>
      </rPr>
      <t>232</t>
    </r>
    <r>
      <rPr>
        <b/>
        <sz val="10"/>
        <rFont val="Arial "/>
        <family val="2"/>
      </rPr>
      <t>Th</t>
    </r>
  </si>
  <si>
    <r>
      <t>d</t>
    </r>
    <r>
      <rPr>
        <b/>
        <vertAlign val="superscript"/>
        <sz val="10"/>
        <rFont val="Arial "/>
        <family val="2"/>
      </rPr>
      <t>234</t>
    </r>
    <r>
      <rPr>
        <b/>
        <sz val="10"/>
        <rFont val="Arial "/>
        <family val="2"/>
      </rPr>
      <t>U*</t>
    </r>
  </si>
  <si>
    <r>
      <t>230</t>
    </r>
    <r>
      <rPr>
        <b/>
        <sz val="10"/>
        <rFont val="Arial "/>
        <family val="2"/>
      </rPr>
      <t xml:space="preserve">Th / </t>
    </r>
    <r>
      <rPr>
        <b/>
        <vertAlign val="superscript"/>
        <sz val="10"/>
        <rFont val="Arial "/>
        <family val="2"/>
      </rPr>
      <t>238</t>
    </r>
    <r>
      <rPr>
        <b/>
        <sz val="10"/>
        <rFont val="Arial "/>
        <family val="2"/>
      </rPr>
      <t>U</t>
    </r>
  </si>
  <si>
    <r>
      <t>230</t>
    </r>
    <r>
      <rPr>
        <b/>
        <sz val="10"/>
        <rFont val="Arial "/>
        <family val="2"/>
      </rPr>
      <t>Th Age (yr)</t>
    </r>
  </si>
  <si>
    <r>
      <t>d</t>
    </r>
    <r>
      <rPr>
        <b/>
        <vertAlign val="superscript"/>
        <sz val="10"/>
        <rFont val="Arial "/>
        <family val="2"/>
      </rPr>
      <t>234</t>
    </r>
    <r>
      <rPr>
        <b/>
        <sz val="10"/>
        <rFont val="Arial "/>
        <family val="2"/>
      </rPr>
      <t>U</t>
    </r>
    <r>
      <rPr>
        <b/>
        <vertAlign val="subscript"/>
        <sz val="10"/>
        <rFont val="Arial "/>
        <family val="2"/>
      </rPr>
      <t>Initial</t>
    </r>
    <r>
      <rPr>
        <b/>
        <sz val="10"/>
        <rFont val="Arial "/>
        <family val="2"/>
      </rPr>
      <t>**</t>
    </r>
  </si>
  <si>
    <r>
      <t>230</t>
    </r>
    <r>
      <rPr>
        <b/>
        <sz val="10"/>
        <color indexed="12"/>
        <rFont val="Arial "/>
        <family val="2"/>
      </rPr>
      <t>Th Age (yr BP)***</t>
    </r>
  </si>
  <si>
    <t>Number</t>
  </si>
  <si>
    <t>(ppb)</t>
  </si>
  <si>
    <t>(ppt)</t>
  </si>
  <si>
    <r>
      <t>(atomic x10</t>
    </r>
    <r>
      <rPr>
        <b/>
        <vertAlign val="superscript"/>
        <sz val="10"/>
        <rFont val="Arial "/>
        <family val="2"/>
      </rPr>
      <t>-6</t>
    </r>
    <r>
      <rPr>
        <b/>
        <sz val="10"/>
        <rFont val="Arial "/>
        <family val="2"/>
      </rPr>
      <t>)</t>
    </r>
  </si>
  <si>
    <t>(measured)</t>
  </si>
  <si>
    <t>(activity)</t>
  </si>
  <si>
    <t>(uncorrected)</t>
  </si>
  <si>
    <t>(corrected)</t>
  </si>
  <si>
    <t>(corrected )</t>
  </si>
  <si>
    <t>F-14</t>
  </si>
  <si>
    <t>Vil-stm10-10mm</t>
  </si>
  <si>
    <t>F-15</t>
  </si>
  <si>
    <t>Vil-stm10-18mm</t>
  </si>
  <si>
    <t>F-16</t>
  </si>
  <si>
    <t>Vil-stm10-36mm</t>
  </si>
  <si>
    <t>F-17</t>
  </si>
  <si>
    <t>Vil-stm10-45mm</t>
  </si>
  <si>
    <t>F-18</t>
  </si>
  <si>
    <t>Vil-stm10-53mm</t>
  </si>
  <si>
    <t>F-19</t>
  </si>
  <si>
    <t>Vil-stm10-70mm</t>
  </si>
  <si>
    <t>F-20</t>
  </si>
  <si>
    <t>Vil-stm10-93mm</t>
  </si>
  <si>
    <t>F-21</t>
  </si>
  <si>
    <t>Vil-stm10-105mm</t>
  </si>
  <si>
    <t>F-22</t>
  </si>
  <si>
    <t>Vil-stm10-138mm</t>
  </si>
  <si>
    <t>F-23</t>
  </si>
  <si>
    <t>Vil-stm10-180mm</t>
  </si>
  <si>
    <t>F-24</t>
  </si>
  <si>
    <t>Vil-stm10-201mm</t>
  </si>
  <si>
    <t>F-25</t>
  </si>
  <si>
    <t>Vil-stm10-219mm</t>
  </si>
  <si>
    <r>
      <t>U decay constants: l</t>
    </r>
    <r>
      <rPr>
        <vertAlign val="subscript"/>
        <sz val="10"/>
        <rFont val="Arial "/>
        <family val="2"/>
      </rPr>
      <t>238</t>
    </r>
    <r>
      <rPr>
        <sz val="10"/>
        <rFont val="Arial "/>
        <family val="2"/>
      </rPr>
      <t xml:space="preserve"> = 1.55125x10</t>
    </r>
    <r>
      <rPr>
        <vertAlign val="superscript"/>
        <sz val="10"/>
        <rFont val="Arial "/>
        <family val="2"/>
      </rPr>
      <t>-10</t>
    </r>
    <r>
      <rPr>
        <sz val="10"/>
        <rFont val="Arial "/>
        <family val="2"/>
      </rPr>
      <t xml:space="preserve"> (Jaffey et al., 1971) and l</t>
    </r>
    <r>
      <rPr>
        <vertAlign val="subscript"/>
        <sz val="10"/>
        <rFont val="Arial "/>
        <family val="2"/>
      </rPr>
      <t>234</t>
    </r>
    <r>
      <rPr>
        <sz val="10"/>
        <rFont val="Arial "/>
        <family val="2"/>
      </rPr>
      <t xml:space="preserve"> = 2.82206x10</t>
    </r>
    <r>
      <rPr>
        <vertAlign val="superscript"/>
        <sz val="10"/>
        <rFont val="Arial "/>
        <family val="2"/>
      </rPr>
      <t xml:space="preserve">-6 </t>
    </r>
    <r>
      <rPr>
        <sz val="10"/>
        <rFont val="Arial "/>
        <family val="2"/>
      </rPr>
      <t>(Cheng et al., 2013). Th decay constant:  l</t>
    </r>
    <r>
      <rPr>
        <vertAlign val="subscript"/>
        <sz val="10"/>
        <rFont val="Arial "/>
        <family val="2"/>
      </rPr>
      <t>230</t>
    </r>
    <r>
      <rPr>
        <sz val="10"/>
        <rFont val="Arial "/>
        <family val="2"/>
      </rPr>
      <t xml:space="preserve"> = 9.1705x10</t>
    </r>
    <r>
      <rPr>
        <vertAlign val="superscript"/>
        <sz val="10"/>
        <rFont val="Arial "/>
        <family val="2"/>
      </rPr>
      <t xml:space="preserve">-6 </t>
    </r>
    <r>
      <rPr>
        <sz val="10"/>
        <rFont val="Arial "/>
        <family val="2"/>
      </rPr>
      <t>(Cheng et al., 2013).</t>
    </r>
  </si>
  <si>
    <r>
      <t>*d</t>
    </r>
    <r>
      <rPr>
        <vertAlign val="superscript"/>
        <sz val="10"/>
        <rFont val="Arial "/>
        <family val="2"/>
      </rPr>
      <t>234</t>
    </r>
    <r>
      <rPr>
        <sz val="10"/>
        <rFont val="Arial "/>
        <family val="2"/>
      </rPr>
      <t>U = ([</t>
    </r>
    <r>
      <rPr>
        <vertAlign val="superscript"/>
        <sz val="10"/>
        <rFont val="Arial "/>
        <family val="2"/>
      </rPr>
      <t>234</t>
    </r>
    <r>
      <rPr>
        <sz val="10"/>
        <rFont val="Arial "/>
        <family val="2"/>
      </rPr>
      <t>U/</t>
    </r>
    <r>
      <rPr>
        <vertAlign val="superscript"/>
        <sz val="10"/>
        <rFont val="Arial "/>
        <family val="2"/>
      </rPr>
      <t>238</t>
    </r>
    <r>
      <rPr>
        <sz val="10"/>
        <rFont val="Arial "/>
        <family val="2"/>
      </rPr>
      <t>U]</t>
    </r>
    <r>
      <rPr>
        <vertAlign val="subscript"/>
        <sz val="10"/>
        <rFont val="Arial "/>
        <family val="2"/>
      </rPr>
      <t>activity</t>
    </r>
    <r>
      <rPr>
        <sz val="10"/>
        <rFont val="Arial "/>
        <family val="2"/>
      </rPr>
      <t xml:space="preserve"> – 1)x1000.  ** d</t>
    </r>
    <r>
      <rPr>
        <vertAlign val="superscript"/>
        <sz val="10"/>
        <rFont val="Arial "/>
        <family val="2"/>
      </rPr>
      <t>234</t>
    </r>
    <r>
      <rPr>
        <sz val="10"/>
        <rFont val="Arial "/>
        <family val="2"/>
      </rPr>
      <t>U</t>
    </r>
    <r>
      <rPr>
        <vertAlign val="subscript"/>
        <sz val="10"/>
        <rFont val="Arial "/>
        <family val="2"/>
      </rPr>
      <t>initial</t>
    </r>
    <r>
      <rPr>
        <sz val="10"/>
        <rFont val="Arial "/>
        <family val="2"/>
      </rPr>
      <t xml:space="preserve"> was calculated based on </t>
    </r>
    <r>
      <rPr>
        <vertAlign val="superscript"/>
        <sz val="10"/>
        <rFont val="Arial "/>
        <family val="2"/>
      </rPr>
      <t>230</t>
    </r>
    <r>
      <rPr>
        <sz val="10"/>
        <rFont val="Arial "/>
        <family val="2"/>
      </rPr>
      <t>Th age (T), i.e., d</t>
    </r>
    <r>
      <rPr>
        <vertAlign val="superscript"/>
        <sz val="10"/>
        <rFont val="Arial "/>
        <family val="2"/>
      </rPr>
      <t>234</t>
    </r>
    <r>
      <rPr>
        <sz val="10"/>
        <rFont val="Arial "/>
        <family val="2"/>
      </rPr>
      <t>U</t>
    </r>
    <r>
      <rPr>
        <vertAlign val="subscript"/>
        <sz val="10"/>
        <rFont val="Arial "/>
        <family val="2"/>
      </rPr>
      <t>initial</t>
    </r>
    <r>
      <rPr>
        <sz val="10"/>
        <rFont val="Arial "/>
        <family val="2"/>
      </rPr>
      <t xml:space="preserve"> = d</t>
    </r>
    <r>
      <rPr>
        <vertAlign val="superscript"/>
        <sz val="10"/>
        <rFont val="Arial "/>
        <family val="2"/>
      </rPr>
      <t>234</t>
    </r>
    <r>
      <rPr>
        <sz val="10"/>
        <rFont val="Arial "/>
        <family val="2"/>
      </rPr>
      <t>U</t>
    </r>
    <r>
      <rPr>
        <vertAlign val="subscript"/>
        <sz val="10"/>
        <rFont val="Arial "/>
        <family val="2"/>
      </rPr>
      <t>measured</t>
    </r>
    <r>
      <rPr>
        <sz val="10"/>
        <rFont val="Arial "/>
        <family val="2"/>
      </rPr>
      <t xml:space="preserve"> x e</t>
    </r>
    <r>
      <rPr>
        <vertAlign val="superscript"/>
        <sz val="10"/>
        <rFont val="Arial "/>
        <family val="2"/>
      </rPr>
      <t>l234xT</t>
    </r>
    <r>
      <rPr>
        <sz val="10"/>
        <rFont val="Arial "/>
        <family val="2"/>
      </rPr>
      <t xml:space="preserve">.  </t>
    </r>
  </si>
  <si>
    <r>
      <t xml:space="preserve">Corrected </t>
    </r>
    <r>
      <rPr>
        <vertAlign val="superscript"/>
        <sz val="10"/>
        <rFont val="Arial "/>
        <family val="2"/>
      </rPr>
      <t>230</t>
    </r>
    <r>
      <rPr>
        <sz val="10"/>
        <rFont val="Arial "/>
        <family val="2"/>
      </rPr>
      <t xml:space="preserve">Th ages assume the initial </t>
    </r>
    <r>
      <rPr>
        <vertAlign val="superscript"/>
        <sz val="10"/>
        <rFont val="Arial "/>
        <family val="2"/>
      </rPr>
      <t>230</t>
    </r>
    <r>
      <rPr>
        <sz val="10"/>
        <rFont val="Arial "/>
        <family val="2"/>
      </rPr>
      <t>Th/</t>
    </r>
    <r>
      <rPr>
        <vertAlign val="superscript"/>
        <sz val="10"/>
        <rFont val="Arial "/>
        <family val="2"/>
      </rPr>
      <t>232</t>
    </r>
    <r>
      <rPr>
        <sz val="10"/>
        <rFont val="Arial "/>
        <family val="2"/>
      </rPr>
      <t>Th atomic ratio of 4.4  ±2.2 x10</t>
    </r>
    <r>
      <rPr>
        <vertAlign val="superscript"/>
        <sz val="10"/>
        <rFont val="Arial "/>
        <family val="2"/>
      </rPr>
      <t>-6</t>
    </r>
    <r>
      <rPr>
        <sz val="10"/>
        <rFont val="Arial "/>
        <family val="2"/>
      </rPr>
      <t xml:space="preserve">.   Those are the values for a material at secular </t>
    </r>
  </si>
  <si>
    <r>
      <t xml:space="preserve">equilibrium, with the bulk earth </t>
    </r>
    <r>
      <rPr>
        <vertAlign val="superscript"/>
        <sz val="10"/>
        <rFont val="Arial "/>
        <family val="2"/>
      </rPr>
      <t>232</t>
    </r>
    <r>
      <rPr>
        <sz val="10"/>
        <rFont val="Arial "/>
        <family val="2"/>
      </rPr>
      <t>Th/</t>
    </r>
    <r>
      <rPr>
        <vertAlign val="superscript"/>
        <sz val="10"/>
        <rFont val="Arial "/>
        <family val="2"/>
      </rPr>
      <t>238</t>
    </r>
    <r>
      <rPr>
        <sz val="10"/>
        <rFont val="Arial "/>
        <family val="2"/>
      </rPr>
      <t>U value of 3.8.  The errors are arbitrarily assumed to be 50%.</t>
    </r>
  </si>
  <si>
    <t xml:space="preserve">***B.P. stands for “Before Present” where the “Present” is defined as the year 1950 A.D.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</si>
</sst>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\±0.0"/>
    <numFmt numFmtId="166" formatCode="\±0"/>
    <numFmt numFmtId="167" formatCode="0.0000"/>
    <numFmt numFmtId="168" formatCode="\±0.0000"/>
    <numFmt numFmtId="169" formatCode="\±0.00000"/>
  </numFmts>
  <fonts count="15">
    <font>
      <sz val="10"/>
      <name val="Geneva"/>
      <family val="2"/>
    </font>
    <font>
      <sz val="9"/>
      <name val="Geneva"/>
      <family val="2"/>
    </font>
    <font>
      <b/>
      <sz val="10"/>
      <name val="Arial "/>
      <family val="2"/>
    </font>
    <font>
      <sz val="10"/>
      <name val="Arial "/>
      <family val="2"/>
    </font>
    <font>
      <vertAlign val="superscript"/>
      <sz val="10"/>
      <name val="Arial "/>
      <family val="2"/>
    </font>
    <font>
      <b/>
      <vertAlign val="superscript"/>
      <sz val="10"/>
      <name val="Arial "/>
      <family val="2"/>
    </font>
    <font>
      <b/>
      <vertAlign val="subscript"/>
      <sz val="10"/>
      <name val="Arial "/>
      <family val="2"/>
    </font>
    <font>
      <b/>
      <vertAlign val="superscript"/>
      <sz val="10"/>
      <color indexed="12"/>
      <name val="Arial "/>
      <family val="2"/>
    </font>
    <font>
      <b/>
      <sz val="10"/>
      <color indexed="12"/>
      <name val="Arial "/>
      <family val="2"/>
    </font>
    <font>
      <b/>
      <sz val="10"/>
      <color indexed="10"/>
      <name val="Arial "/>
      <family val="2"/>
    </font>
    <font>
      <sz val="10"/>
      <color indexed="12"/>
      <name val="Arial "/>
      <family val="2"/>
    </font>
    <font>
      <b/>
      <sz val="10"/>
      <color theme="1"/>
      <name val="Arial"/>
      <family val="2"/>
    </font>
    <font>
      <vertAlign val="subscript"/>
      <sz val="10"/>
      <name val="Arial "/>
      <family val="2"/>
    </font>
    <font>
      <i/>
      <sz val="10"/>
      <name val="Arial "/>
      <family val="2"/>
    </font>
    <font>
      <b/>
      <sz val="10"/>
      <color indexed="14"/>
      <name val="Arial 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1" fontId="3" fillId="0" borderId="0" xfId="1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1" xfId="1" applyFont="1" applyFill="1" applyBorder="1" applyAlignment="1">
      <alignment horizontal="left"/>
    </xf>
    <xf numFmtId="1" fontId="2" fillId="0" borderId="1" xfId="1" applyNumberFormat="1" applyFont="1" applyBorder="1" applyAlignment="1">
      <alignment horizontal="left"/>
    </xf>
    <xf numFmtId="0" fontId="3" fillId="0" borderId="0" xfId="1" applyFont="1" applyFill="1" applyAlignment="1">
      <alignment horizontal="left"/>
    </xf>
    <xf numFmtId="2" fontId="3" fillId="0" borderId="0" xfId="0" applyNumberFormat="1" applyFont="1" applyAlignment="1">
      <alignment horizontal="left"/>
    </xf>
    <xf numFmtId="1" fontId="2" fillId="0" borderId="0" xfId="1" applyNumberFormat="1" applyFont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1" fontId="3" fillId="0" borderId="0" xfId="1" applyNumberFormat="1" applyFont="1" applyBorder="1" applyAlignment="1">
      <alignment horizontal="left"/>
    </xf>
    <xf numFmtId="2" fontId="3" fillId="0" borderId="0" xfId="0" applyNumberFormat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1" fontId="2" fillId="0" borderId="0" xfId="1" applyNumberFormat="1" applyFont="1" applyBorder="1" applyAlignment="1">
      <alignment horizontal="left"/>
    </xf>
    <xf numFmtId="2" fontId="2" fillId="0" borderId="0" xfId="0" applyNumberFormat="1" applyFont="1" applyBorder="1" applyAlignment="1">
      <alignment horizontal="left"/>
    </xf>
    <xf numFmtId="1" fontId="3" fillId="0" borderId="0" xfId="1" applyNumberFormat="1" applyFont="1" applyFill="1" applyAlignment="1">
      <alignment horizontal="left"/>
    </xf>
    <xf numFmtId="0" fontId="2" fillId="0" borderId="0" xfId="1" applyFont="1" applyFill="1" applyAlignment="1">
      <alignment horizontal="left"/>
    </xf>
    <xf numFmtId="2" fontId="2" fillId="0" borderId="0" xfId="0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0" xfId="1" applyFont="1" applyFill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left"/>
    </xf>
    <xf numFmtId="167" fontId="3" fillId="0" borderId="0" xfId="0" applyNumberFormat="1" applyFont="1" applyAlignment="1">
      <alignment horizontal="left"/>
    </xf>
    <xf numFmtId="168" fontId="3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left"/>
    </xf>
    <xf numFmtId="0" fontId="1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165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166" fontId="3" fillId="0" borderId="1" xfId="0" applyNumberFormat="1" applyFont="1" applyBorder="1" applyAlignment="1">
      <alignment horizontal="left"/>
    </xf>
    <xf numFmtId="169" fontId="3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66" fontId="2" fillId="0" borderId="1" xfId="0" applyNumberFormat="1" applyFont="1" applyBorder="1" applyAlignment="1">
      <alignment horizontal="left"/>
    </xf>
    <xf numFmtId="1" fontId="8" fillId="0" borderId="1" xfId="0" applyNumberFormat="1" applyFont="1" applyBorder="1" applyAlignment="1">
      <alignment horizontal="left"/>
    </xf>
    <xf numFmtId="166" fontId="8" fillId="0" borderId="1" xfId="0" applyNumberFormat="1" applyFont="1" applyBorder="1" applyAlignment="1">
      <alignment horizontal="left"/>
    </xf>
    <xf numFmtId="169" fontId="3" fillId="0" borderId="0" xfId="0" applyNumberFormat="1" applyFont="1" applyAlignment="1">
      <alignment horizontal="left"/>
    </xf>
    <xf numFmtId="1" fontId="13" fillId="0" borderId="0" xfId="1" applyNumberFormat="1" applyFont="1" applyFill="1" applyAlignment="1">
      <alignment horizontal="left"/>
    </xf>
    <xf numFmtId="2" fontId="14" fillId="0" borderId="0" xfId="0" applyNumberFormat="1" applyFont="1" applyFill="1" applyAlignment="1">
      <alignment horizontal="left"/>
    </xf>
    <xf numFmtId="1" fontId="2" fillId="0" borderId="0" xfId="1" applyNumberFormat="1" applyFont="1" applyFill="1" applyAlignment="1">
      <alignment horizontal="left"/>
    </xf>
    <xf numFmtId="1" fontId="9" fillId="0" borderId="0" xfId="1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</cellXfs>
  <cellStyles count="2">
    <cellStyle name="Normal" xfId="0" builtinId="0"/>
    <cellStyle name="Normal_Vil6-is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Couchoud%20Isabelle\Mes%20documents\Sp&#233;l&#233;oth&#232;mes\Intergl-seri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peleotheque%20Dominique%20Genty\ARBORESCENCE-SITE\FRANCE\VILLARS\SAMPLES\VIL-STM10\DATA\Vil-stm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genty\LOCALS~1\Temp\CC28%20second%20version\FINAL%20REVISION%20AFTER%20REVIEW%202\CC28%20data%20for%20resubmission\Documents%20and%20Settings\Russell\Desktop\Desktop%20Office%20PC\RESEARCH\ITALY\stalagmite%20data%20and%20papers\CC%205\C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G\STM\VILLARS\Vilstm9\Vil9-is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genty\LOCALS~1\Temp\Villars\Dea-Montreal\U-Th\CAR1plane-corep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-Eemien"/>
      <sheetName val="T1-speleoth"/>
      <sheetName val="Eemien-pollens (2)"/>
      <sheetName val="Eemien-pollens"/>
      <sheetName val="Eemien-speleot"/>
      <sheetName val="Eemien-Glaces"/>
      <sheetName val="Eemian-ocean"/>
      <sheetName val="inso-65NJUL-Ocean"/>
      <sheetName val="inso-65NJUL glaces (2)"/>
      <sheetName val="inso-65NJUL glaces"/>
      <sheetName val="inso-65NJUL dODH (2)"/>
      <sheetName val="inso-65NJUL dODH"/>
      <sheetName val="inso-65NJUL dCDH"/>
      <sheetName val="orbit91"/>
      <sheetName val="ECHETS-BOUCH-longseq"/>
      <sheetName val="Vil1-iso"/>
      <sheetName val="vil6"/>
      <sheetName val="Vil9-iso-final et autres"/>
      <sheetName val="vil11-iso"/>
      <sheetName val="Devils-Hole"/>
      <sheetName val="Soreq-data"/>
      <sheetName val="VOSTOK-deutnat"/>
      <sheetName val="GRIP-d18O"/>
      <sheetName val="gispd18o.dat"/>
      <sheetName val="GISP2+Blunier"/>
      <sheetName val="SPECMAP"/>
      <sheetName val="odp-677-bent"/>
      <sheetName val="DSDP609"/>
      <sheetName val="MD9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">
          <cell r="L8">
            <v>0</v>
          </cell>
          <cell r="N8">
            <v>3.12</v>
          </cell>
        </row>
        <row r="9">
          <cell r="L9">
            <v>0.85714000000000001</v>
          </cell>
          <cell r="M9">
            <v>857.14</v>
          </cell>
          <cell r="N9">
            <v>3.21</v>
          </cell>
        </row>
        <row r="10">
          <cell r="L10">
            <v>1.2857099999999999</v>
          </cell>
          <cell r="M10">
            <v>1285.7099999999998</v>
          </cell>
          <cell r="N10">
            <v>3.05</v>
          </cell>
        </row>
        <row r="11">
          <cell r="L11">
            <v>1.7142900000000001</v>
          </cell>
          <cell r="M11">
            <v>1714.2900000000002</v>
          </cell>
          <cell r="N11">
            <v>3.03</v>
          </cell>
        </row>
        <row r="12">
          <cell r="L12">
            <v>2.1428600000000002</v>
          </cell>
          <cell r="M12">
            <v>2142.86</v>
          </cell>
          <cell r="N12">
            <v>2.97</v>
          </cell>
        </row>
        <row r="13">
          <cell r="L13">
            <v>2.5714299999999999</v>
          </cell>
          <cell r="M13">
            <v>2571.4299999999998</v>
          </cell>
          <cell r="N13">
            <v>3.07</v>
          </cell>
        </row>
        <row r="14">
          <cell r="L14">
            <v>3</v>
          </cell>
          <cell r="M14">
            <v>3000</v>
          </cell>
          <cell r="N14">
            <v>2.9649999999999999</v>
          </cell>
        </row>
        <row r="15">
          <cell r="L15">
            <v>3.4285700000000001</v>
          </cell>
          <cell r="M15">
            <v>3428.57</v>
          </cell>
          <cell r="N15">
            <v>2.79</v>
          </cell>
        </row>
        <row r="16">
          <cell r="L16">
            <v>4.2857099999999999</v>
          </cell>
          <cell r="M16">
            <v>4285.71</v>
          </cell>
          <cell r="N16">
            <v>2.97</v>
          </cell>
        </row>
        <row r="17">
          <cell r="L17">
            <v>6</v>
          </cell>
          <cell r="M17">
            <v>6000</v>
          </cell>
          <cell r="N17">
            <v>2.97</v>
          </cell>
        </row>
        <row r="18">
          <cell r="L18">
            <v>6.8571400000000002</v>
          </cell>
          <cell r="M18">
            <v>6857.14</v>
          </cell>
          <cell r="N18">
            <v>2.97</v>
          </cell>
        </row>
        <row r="19">
          <cell r="L19">
            <v>7.7142900000000001</v>
          </cell>
          <cell r="M19">
            <v>7714.29</v>
          </cell>
          <cell r="N19">
            <v>2.84</v>
          </cell>
        </row>
        <row r="20">
          <cell r="L20">
            <v>8.5714299999999994</v>
          </cell>
          <cell r="M20">
            <v>8571.43</v>
          </cell>
          <cell r="N20">
            <v>2.95</v>
          </cell>
        </row>
        <row r="21">
          <cell r="L21">
            <v>9.4285700000000006</v>
          </cell>
          <cell r="M21">
            <v>9428.57</v>
          </cell>
          <cell r="N21">
            <v>3.24</v>
          </cell>
        </row>
        <row r="22">
          <cell r="L22">
            <v>10.28571</v>
          </cell>
          <cell r="M22">
            <v>10285.709999999999</v>
          </cell>
          <cell r="N22">
            <v>3.97</v>
          </cell>
        </row>
        <row r="23">
          <cell r="L23">
            <v>11.142860000000001</v>
          </cell>
          <cell r="M23">
            <v>11142.86</v>
          </cell>
          <cell r="N23">
            <v>3.69</v>
          </cell>
        </row>
        <row r="24">
          <cell r="L24">
            <v>12</v>
          </cell>
          <cell r="M24">
            <v>12000</v>
          </cell>
          <cell r="N24">
            <v>3.58</v>
          </cell>
        </row>
        <row r="25">
          <cell r="L25">
            <v>14.33333</v>
          </cell>
          <cell r="M25">
            <v>14333.33</v>
          </cell>
          <cell r="N25">
            <v>3.76</v>
          </cell>
        </row>
        <row r="26">
          <cell r="L26">
            <v>16.66667</v>
          </cell>
          <cell r="M26">
            <v>16666.669999999998</v>
          </cell>
          <cell r="N26">
            <v>4.34</v>
          </cell>
        </row>
        <row r="27">
          <cell r="L27">
            <v>19</v>
          </cell>
          <cell r="M27">
            <v>19000</v>
          </cell>
          <cell r="N27">
            <v>4.9400000000000004</v>
          </cell>
        </row>
        <row r="28">
          <cell r="L28">
            <v>20.2</v>
          </cell>
          <cell r="M28">
            <v>20200</v>
          </cell>
          <cell r="N28">
            <v>4.8</v>
          </cell>
        </row>
        <row r="29">
          <cell r="L29">
            <v>21.4</v>
          </cell>
          <cell r="M29">
            <v>21400</v>
          </cell>
          <cell r="N29">
            <v>4.9400000000000004</v>
          </cell>
        </row>
        <row r="30">
          <cell r="L30">
            <v>22.6</v>
          </cell>
          <cell r="M30">
            <v>22600</v>
          </cell>
          <cell r="N30">
            <v>4.91</v>
          </cell>
        </row>
        <row r="31">
          <cell r="L31">
            <v>23.8</v>
          </cell>
          <cell r="M31">
            <v>23800</v>
          </cell>
          <cell r="N31">
            <v>4.79</v>
          </cell>
        </row>
        <row r="32">
          <cell r="L32">
            <v>25</v>
          </cell>
          <cell r="M32">
            <v>25000</v>
          </cell>
          <cell r="N32">
            <v>4.67</v>
          </cell>
        </row>
        <row r="33">
          <cell r="L33">
            <v>28.79888</v>
          </cell>
          <cell r="M33">
            <v>28798.880000000001</v>
          </cell>
          <cell r="N33">
            <v>4.7699999999999996</v>
          </cell>
        </row>
        <row r="34">
          <cell r="L34">
            <v>30.698319999999999</v>
          </cell>
          <cell r="M34">
            <v>30698.32</v>
          </cell>
          <cell r="N34">
            <v>4.22</v>
          </cell>
        </row>
        <row r="35">
          <cell r="L35">
            <v>36.206699999999998</v>
          </cell>
          <cell r="M35">
            <v>36206.699999999997</v>
          </cell>
          <cell r="N35">
            <v>4.43</v>
          </cell>
        </row>
        <row r="36">
          <cell r="L36">
            <v>38.10615</v>
          </cell>
          <cell r="M36">
            <v>38106.15</v>
          </cell>
          <cell r="N36">
            <v>4.4400000000000004</v>
          </cell>
        </row>
        <row r="37">
          <cell r="L37">
            <v>40.005589999999998</v>
          </cell>
          <cell r="M37">
            <v>40005.589999999997</v>
          </cell>
          <cell r="N37">
            <v>4.58</v>
          </cell>
        </row>
        <row r="38">
          <cell r="L38">
            <v>41.905029999999996</v>
          </cell>
          <cell r="M38">
            <v>41905.03</v>
          </cell>
          <cell r="N38">
            <v>4.51</v>
          </cell>
        </row>
        <row r="39">
          <cell r="L39">
            <v>43.804470000000002</v>
          </cell>
          <cell r="M39">
            <v>43804.47</v>
          </cell>
          <cell r="N39">
            <v>4.54</v>
          </cell>
        </row>
        <row r="40">
          <cell r="L40">
            <v>45.70391</v>
          </cell>
          <cell r="M40">
            <v>45703.91</v>
          </cell>
          <cell r="N40">
            <v>4.41</v>
          </cell>
        </row>
        <row r="41">
          <cell r="L41">
            <v>47.603349999999999</v>
          </cell>
          <cell r="M41">
            <v>47603.35</v>
          </cell>
          <cell r="N41">
            <v>4.3499999999999996</v>
          </cell>
        </row>
        <row r="42">
          <cell r="L42">
            <v>49.502789999999997</v>
          </cell>
          <cell r="M42">
            <v>49502.79</v>
          </cell>
          <cell r="N42">
            <v>4.49</v>
          </cell>
        </row>
        <row r="43">
          <cell r="L43">
            <v>51.402230000000003</v>
          </cell>
          <cell r="M43">
            <v>51402.23</v>
          </cell>
          <cell r="N43">
            <v>4.13</v>
          </cell>
        </row>
        <row r="44">
          <cell r="L44">
            <v>53.301679999999998</v>
          </cell>
          <cell r="M44">
            <v>53301.68</v>
          </cell>
          <cell r="N44">
            <v>4.3499999999999996</v>
          </cell>
        </row>
        <row r="45">
          <cell r="L45">
            <v>55.201120000000003</v>
          </cell>
          <cell r="M45">
            <v>55201.120000000003</v>
          </cell>
          <cell r="N45">
            <v>4.5199999999999996</v>
          </cell>
        </row>
        <row r="46">
          <cell r="L46">
            <v>57.100560000000002</v>
          </cell>
          <cell r="M46">
            <v>57100.560000000005</v>
          </cell>
          <cell r="N46">
            <v>4.3499999999999996</v>
          </cell>
        </row>
        <row r="47">
          <cell r="L47">
            <v>59</v>
          </cell>
          <cell r="M47">
            <v>59000</v>
          </cell>
          <cell r="N47">
            <v>4.21</v>
          </cell>
        </row>
        <row r="48">
          <cell r="L48">
            <v>60.4</v>
          </cell>
          <cell r="M48">
            <v>60400</v>
          </cell>
          <cell r="N48">
            <v>4.32</v>
          </cell>
        </row>
        <row r="49">
          <cell r="L49">
            <v>63.2</v>
          </cell>
          <cell r="M49">
            <v>63200</v>
          </cell>
          <cell r="N49">
            <v>4.29</v>
          </cell>
        </row>
        <row r="50">
          <cell r="L50">
            <v>64.599999999999994</v>
          </cell>
          <cell r="M50">
            <v>64599.999999999993</v>
          </cell>
          <cell r="N50">
            <v>4.3</v>
          </cell>
        </row>
        <row r="51">
          <cell r="L51">
            <v>66</v>
          </cell>
          <cell r="M51">
            <v>66000</v>
          </cell>
          <cell r="N51">
            <v>4.3099999999999996</v>
          </cell>
        </row>
        <row r="52">
          <cell r="L52">
            <v>67.400000000000006</v>
          </cell>
          <cell r="M52">
            <v>67400</v>
          </cell>
          <cell r="N52">
            <v>4.26</v>
          </cell>
        </row>
        <row r="53">
          <cell r="L53">
            <v>68.8</v>
          </cell>
          <cell r="M53">
            <v>68800</v>
          </cell>
          <cell r="N53">
            <v>4.58</v>
          </cell>
        </row>
        <row r="54">
          <cell r="L54">
            <v>69.22</v>
          </cell>
          <cell r="M54">
            <v>69220</v>
          </cell>
          <cell r="N54">
            <v>4.32</v>
          </cell>
        </row>
        <row r="55">
          <cell r="L55">
            <v>70.2</v>
          </cell>
          <cell r="M55">
            <v>70200</v>
          </cell>
          <cell r="N55">
            <v>4.2</v>
          </cell>
        </row>
        <row r="56">
          <cell r="L56">
            <v>71.599999999999994</v>
          </cell>
          <cell r="M56">
            <v>71600</v>
          </cell>
          <cell r="N56">
            <v>4.21</v>
          </cell>
        </row>
        <row r="57">
          <cell r="L57">
            <v>73</v>
          </cell>
          <cell r="M57">
            <v>73000</v>
          </cell>
          <cell r="N57">
            <v>3.95</v>
          </cell>
        </row>
        <row r="58">
          <cell r="L58">
            <v>77.230770000000007</v>
          </cell>
          <cell r="M58">
            <v>77230.77</v>
          </cell>
          <cell r="N58">
            <v>3.77</v>
          </cell>
        </row>
        <row r="59">
          <cell r="L59">
            <v>81.038460000000001</v>
          </cell>
          <cell r="M59">
            <v>81038.460000000006</v>
          </cell>
          <cell r="N59">
            <v>3.61</v>
          </cell>
        </row>
        <row r="60">
          <cell r="L60">
            <v>86.538460000000001</v>
          </cell>
          <cell r="M60">
            <v>86538.46</v>
          </cell>
          <cell r="N60">
            <v>3.98</v>
          </cell>
        </row>
        <row r="61">
          <cell r="L61">
            <v>90.769229999999993</v>
          </cell>
          <cell r="M61">
            <v>90769.23</v>
          </cell>
          <cell r="N61">
            <v>4.0999999999999996</v>
          </cell>
        </row>
        <row r="62">
          <cell r="L62">
            <v>95</v>
          </cell>
          <cell r="M62">
            <v>95000</v>
          </cell>
          <cell r="N62">
            <v>3.89011</v>
          </cell>
        </row>
        <row r="63">
          <cell r="L63">
            <v>99.44444</v>
          </cell>
          <cell r="M63">
            <v>99444.44</v>
          </cell>
          <cell r="N63">
            <v>3.9142600000000001</v>
          </cell>
        </row>
        <row r="64">
          <cell r="L64">
            <v>103.88889</v>
          </cell>
          <cell r="M64">
            <v>103888.89</v>
          </cell>
          <cell r="N64">
            <v>3.8645999999999998</v>
          </cell>
        </row>
        <row r="65">
          <cell r="L65">
            <v>105</v>
          </cell>
          <cell r="M65">
            <v>105000</v>
          </cell>
          <cell r="N65">
            <v>3.99</v>
          </cell>
        </row>
        <row r="66">
          <cell r="L66">
            <v>105.73469</v>
          </cell>
          <cell r="M66">
            <v>105734.69</v>
          </cell>
          <cell r="N66">
            <v>3.99</v>
          </cell>
        </row>
        <row r="67">
          <cell r="L67">
            <v>106.22449</v>
          </cell>
          <cell r="M67">
            <v>106224.49</v>
          </cell>
          <cell r="N67">
            <v>3.7</v>
          </cell>
        </row>
        <row r="68">
          <cell r="L68">
            <v>106.55101999999999</v>
          </cell>
          <cell r="M68">
            <v>106551.01999999999</v>
          </cell>
          <cell r="N68">
            <v>3.87</v>
          </cell>
        </row>
        <row r="69">
          <cell r="L69">
            <v>107.28570999999999</v>
          </cell>
          <cell r="M69">
            <v>107285.70999999999</v>
          </cell>
          <cell r="N69">
            <v>4.09</v>
          </cell>
        </row>
        <row r="70">
          <cell r="L70">
            <v>107.85714</v>
          </cell>
          <cell r="M70">
            <v>107857.14</v>
          </cell>
          <cell r="N70">
            <v>4.0199999999999996</v>
          </cell>
        </row>
        <row r="71">
          <cell r="L71">
            <v>108.10204</v>
          </cell>
          <cell r="M71">
            <v>108102.04000000001</v>
          </cell>
          <cell r="N71">
            <v>4.04352</v>
          </cell>
        </row>
        <row r="72">
          <cell r="L72">
            <v>108.91837</v>
          </cell>
          <cell r="M72">
            <v>108918.37</v>
          </cell>
          <cell r="N72">
            <v>3.72</v>
          </cell>
        </row>
        <row r="73">
          <cell r="L73">
            <v>109.4898</v>
          </cell>
          <cell r="M73">
            <v>109489.8</v>
          </cell>
          <cell r="N73">
            <v>3.85453</v>
          </cell>
        </row>
        <row r="74">
          <cell r="L74">
            <v>109.73469</v>
          </cell>
          <cell r="M74">
            <v>109734.69</v>
          </cell>
          <cell r="N74">
            <v>3.91</v>
          </cell>
        </row>
        <row r="75">
          <cell r="L75">
            <v>110.55101999999999</v>
          </cell>
          <cell r="M75">
            <v>110551.01999999999</v>
          </cell>
          <cell r="N75">
            <v>3.6265900000000002</v>
          </cell>
        </row>
        <row r="76">
          <cell r="L76">
            <v>111.12245</v>
          </cell>
          <cell r="M76">
            <v>111122.45</v>
          </cell>
          <cell r="N76">
            <v>3.74</v>
          </cell>
        </row>
        <row r="77">
          <cell r="L77">
            <v>111.36735</v>
          </cell>
          <cell r="M77">
            <v>111367.35</v>
          </cell>
          <cell r="N77">
            <v>3.63</v>
          </cell>
        </row>
        <row r="78">
          <cell r="L78">
            <v>112.18367000000001</v>
          </cell>
          <cell r="M78">
            <v>112183.67000000001</v>
          </cell>
          <cell r="N78">
            <v>3.4784799999999998</v>
          </cell>
        </row>
        <row r="79">
          <cell r="L79">
            <v>113</v>
          </cell>
          <cell r="M79">
            <v>113000</v>
          </cell>
          <cell r="N79">
            <v>3.4456899999999999</v>
          </cell>
        </row>
        <row r="80">
          <cell r="L80">
            <v>114.02186</v>
          </cell>
          <cell r="M80">
            <v>114021.86</v>
          </cell>
          <cell r="N80">
            <v>3.3471199999999999</v>
          </cell>
        </row>
        <row r="81">
          <cell r="L81">
            <v>114.20219</v>
          </cell>
          <cell r="M81">
            <v>114202.19</v>
          </cell>
          <cell r="N81">
            <v>3.50251</v>
          </cell>
        </row>
        <row r="82">
          <cell r="L82">
            <v>114.80328</v>
          </cell>
          <cell r="M82">
            <v>114803.28</v>
          </cell>
          <cell r="N82">
            <v>3.36917</v>
          </cell>
        </row>
        <row r="83">
          <cell r="L83">
            <v>115.22404</v>
          </cell>
          <cell r="M83">
            <v>115224.04000000001</v>
          </cell>
          <cell r="N83">
            <v>3.35975</v>
          </cell>
        </row>
        <row r="84">
          <cell r="L84">
            <v>115.34426000000001</v>
          </cell>
          <cell r="M84">
            <v>115344.26000000001</v>
          </cell>
          <cell r="N84">
            <v>3.4226299999999998</v>
          </cell>
        </row>
        <row r="85">
          <cell r="L85">
            <v>116.42623</v>
          </cell>
          <cell r="M85">
            <v>116426.23000000001</v>
          </cell>
          <cell r="N85">
            <v>3.2290100000000002</v>
          </cell>
        </row>
        <row r="86">
          <cell r="L86">
            <v>116.72678000000001</v>
          </cell>
          <cell r="M86">
            <v>116726.78</v>
          </cell>
          <cell r="N86">
            <v>3.2405499999999998</v>
          </cell>
        </row>
        <row r="87">
          <cell r="L87">
            <v>117.32787</v>
          </cell>
          <cell r="M87">
            <v>117327.87000000001</v>
          </cell>
          <cell r="N87">
            <v>3.21</v>
          </cell>
        </row>
        <row r="88">
          <cell r="L88">
            <v>117.62842000000001</v>
          </cell>
          <cell r="M88">
            <v>117628.42000000001</v>
          </cell>
          <cell r="N88">
            <v>3.2479</v>
          </cell>
        </row>
        <row r="89">
          <cell r="L89">
            <v>117.92896</v>
          </cell>
          <cell r="M89">
            <v>117928.96000000001</v>
          </cell>
          <cell r="N89">
            <v>3.21</v>
          </cell>
        </row>
        <row r="90">
          <cell r="L90">
            <v>118.53005</v>
          </cell>
          <cell r="M90">
            <v>118530.05</v>
          </cell>
          <cell r="N90">
            <v>3.1</v>
          </cell>
        </row>
        <row r="91">
          <cell r="L91">
            <v>118.8306</v>
          </cell>
          <cell r="M91">
            <v>118830.6</v>
          </cell>
          <cell r="N91">
            <v>3.0813100000000002</v>
          </cell>
        </row>
        <row r="92">
          <cell r="L92">
            <v>119.07104</v>
          </cell>
          <cell r="M92">
            <v>119071.03999999999</v>
          </cell>
          <cell r="N92">
            <v>3.15</v>
          </cell>
        </row>
        <row r="93">
          <cell r="L93">
            <v>119.67213</v>
          </cell>
          <cell r="M93">
            <v>119672.12999999999</v>
          </cell>
          <cell r="N93">
            <v>2.94</v>
          </cell>
        </row>
        <row r="94">
          <cell r="L94">
            <v>120.03279000000001</v>
          </cell>
          <cell r="M94">
            <v>120032.79000000001</v>
          </cell>
          <cell r="N94">
            <v>3.12094</v>
          </cell>
        </row>
        <row r="95">
          <cell r="L95">
            <v>120.27321999999999</v>
          </cell>
          <cell r="M95">
            <v>120273.22</v>
          </cell>
          <cell r="N95">
            <v>3.06</v>
          </cell>
        </row>
        <row r="96">
          <cell r="L96">
            <v>120.87432</v>
          </cell>
          <cell r="M96">
            <v>120874.31999999999</v>
          </cell>
          <cell r="N96">
            <v>2.9609899999999998</v>
          </cell>
        </row>
        <row r="97">
          <cell r="L97">
            <v>121.23497</v>
          </cell>
          <cell r="M97">
            <v>121234.97</v>
          </cell>
          <cell r="N97">
            <v>3</v>
          </cell>
        </row>
        <row r="98">
          <cell r="L98">
            <v>121.47541</v>
          </cell>
          <cell r="M98">
            <v>121475.41</v>
          </cell>
          <cell r="N98">
            <v>3.14</v>
          </cell>
        </row>
        <row r="99">
          <cell r="L99">
            <v>122.13661</v>
          </cell>
          <cell r="M99">
            <v>122136.61</v>
          </cell>
          <cell r="N99">
            <v>3.04</v>
          </cell>
        </row>
        <row r="100">
          <cell r="L100">
            <v>122.43716000000001</v>
          </cell>
          <cell r="M100">
            <v>122437.16</v>
          </cell>
          <cell r="N100">
            <v>2.97</v>
          </cell>
        </row>
        <row r="101">
          <cell r="L101">
            <v>122.7377</v>
          </cell>
          <cell r="M101">
            <v>122737.7</v>
          </cell>
          <cell r="N101">
            <v>2.97</v>
          </cell>
        </row>
        <row r="102">
          <cell r="L102">
            <v>123.21858</v>
          </cell>
          <cell r="M102">
            <v>123218.58</v>
          </cell>
          <cell r="N102">
            <v>2.99</v>
          </cell>
        </row>
        <row r="103">
          <cell r="L103">
            <v>123.63934</v>
          </cell>
          <cell r="M103">
            <v>123639.34000000001</v>
          </cell>
          <cell r="N103">
            <v>3.16</v>
          </cell>
        </row>
        <row r="104">
          <cell r="L104">
            <v>124</v>
          </cell>
          <cell r="M104">
            <v>124000</v>
          </cell>
          <cell r="N104">
            <v>3.0404200000000001</v>
          </cell>
        </row>
        <row r="105">
          <cell r="L105">
            <v>124.81967</v>
          </cell>
          <cell r="M105">
            <v>124819.67</v>
          </cell>
          <cell r="N105">
            <v>3.0770200000000001</v>
          </cell>
        </row>
        <row r="106">
          <cell r="L106">
            <v>125.14754000000001</v>
          </cell>
          <cell r="M106">
            <v>125147.54000000001</v>
          </cell>
          <cell r="N106">
            <v>2.9739499999999999</v>
          </cell>
        </row>
        <row r="107">
          <cell r="L107">
            <v>125.63934</v>
          </cell>
          <cell r="M107">
            <v>125639.34000000001</v>
          </cell>
          <cell r="N107">
            <v>3.0429200000000001</v>
          </cell>
        </row>
        <row r="108">
          <cell r="L108">
            <v>126.45902</v>
          </cell>
          <cell r="M108">
            <v>126459.01999999999</v>
          </cell>
          <cell r="N108">
            <v>3.1804600000000001</v>
          </cell>
        </row>
        <row r="109">
          <cell r="L109">
            <v>126.78689</v>
          </cell>
          <cell r="M109">
            <v>126786.89</v>
          </cell>
          <cell r="N109">
            <v>3.0381499999999999</v>
          </cell>
        </row>
        <row r="110">
          <cell r="L110">
            <v>128.01639</v>
          </cell>
          <cell r="M110">
            <v>128016.39</v>
          </cell>
          <cell r="N110">
            <v>3.5349300000000001</v>
          </cell>
        </row>
        <row r="111">
          <cell r="L111">
            <v>128.42623</v>
          </cell>
          <cell r="M111">
            <v>128426.23000000001</v>
          </cell>
          <cell r="N111">
            <v>3.9203199999999998</v>
          </cell>
        </row>
        <row r="112">
          <cell r="L112">
            <v>129</v>
          </cell>
          <cell r="M112">
            <v>129000</v>
          </cell>
          <cell r="N112">
            <v>3.9</v>
          </cell>
        </row>
        <row r="113">
          <cell r="L113">
            <v>130.25581</v>
          </cell>
          <cell r="M113">
            <v>130255.81</v>
          </cell>
          <cell r="N113">
            <v>4.5571200000000003</v>
          </cell>
        </row>
        <row r="114">
          <cell r="L114">
            <v>130.81395000000001</v>
          </cell>
          <cell r="M114">
            <v>130813.95000000001</v>
          </cell>
          <cell r="N114">
            <v>4.67</v>
          </cell>
        </row>
        <row r="115">
          <cell r="L115">
            <v>131.79069999999999</v>
          </cell>
          <cell r="M115">
            <v>131790.69999999998</v>
          </cell>
          <cell r="N115">
            <v>4.79</v>
          </cell>
        </row>
        <row r="116">
          <cell r="L116">
            <v>132.62791000000001</v>
          </cell>
          <cell r="M116">
            <v>132627.91</v>
          </cell>
          <cell r="N116">
            <v>4.92</v>
          </cell>
        </row>
        <row r="117">
          <cell r="L117">
            <v>133.60464999999999</v>
          </cell>
          <cell r="M117">
            <v>133604.65</v>
          </cell>
          <cell r="N117">
            <v>4.96</v>
          </cell>
        </row>
        <row r="118">
          <cell r="L118">
            <v>135</v>
          </cell>
          <cell r="M118">
            <v>135000</v>
          </cell>
          <cell r="N118">
            <v>5.1622700000000004</v>
          </cell>
        </row>
        <row r="119">
          <cell r="L119">
            <v>136.82142999999999</v>
          </cell>
          <cell r="M119">
            <v>136821.43</v>
          </cell>
          <cell r="N119">
            <v>4.93</v>
          </cell>
        </row>
        <row r="120">
          <cell r="L120">
            <v>137.58036000000001</v>
          </cell>
          <cell r="M120">
            <v>137580.36000000002</v>
          </cell>
          <cell r="N120">
            <v>4.5881499999999997</v>
          </cell>
        </row>
        <row r="121">
          <cell r="L121">
            <v>138.64286000000001</v>
          </cell>
          <cell r="M121">
            <v>138642.86000000002</v>
          </cell>
          <cell r="N121">
            <v>4.8591899999999999</v>
          </cell>
        </row>
        <row r="122">
          <cell r="L122">
            <v>139.85713999999999</v>
          </cell>
          <cell r="M122">
            <v>139857.13999999998</v>
          </cell>
          <cell r="N122">
            <v>4.72</v>
          </cell>
        </row>
        <row r="123">
          <cell r="L123">
            <v>140.61607000000001</v>
          </cell>
          <cell r="M123">
            <v>140616.07</v>
          </cell>
          <cell r="N123">
            <v>4.8190499999999998</v>
          </cell>
        </row>
        <row r="124">
          <cell r="L124">
            <v>142.89286000000001</v>
          </cell>
          <cell r="M124">
            <v>142892.86000000002</v>
          </cell>
          <cell r="N124">
            <v>4.8976100000000002</v>
          </cell>
        </row>
        <row r="125">
          <cell r="L125">
            <v>144.10713999999999</v>
          </cell>
          <cell r="M125">
            <v>144107.13999999998</v>
          </cell>
          <cell r="N125">
            <v>4.7964099999999998</v>
          </cell>
        </row>
        <row r="126">
          <cell r="L126">
            <v>145.92857000000001</v>
          </cell>
          <cell r="M126">
            <v>145928.57</v>
          </cell>
          <cell r="N126">
            <v>5</v>
          </cell>
        </row>
        <row r="127">
          <cell r="L127">
            <v>147.14286000000001</v>
          </cell>
          <cell r="M127">
            <v>147142.86000000002</v>
          </cell>
          <cell r="N127">
            <v>4.7625200000000003</v>
          </cell>
        </row>
        <row r="128">
          <cell r="L128">
            <v>148.96429000000001</v>
          </cell>
          <cell r="M128">
            <v>148964.29</v>
          </cell>
          <cell r="N128">
            <v>4.9649999999999999</v>
          </cell>
        </row>
        <row r="129">
          <cell r="L129">
            <v>152</v>
          </cell>
          <cell r="M129">
            <v>152000</v>
          </cell>
          <cell r="N129">
            <v>5.21</v>
          </cell>
        </row>
        <row r="130">
          <cell r="L130">
            <v>153</v>
          </cell>
          <cell r="M130">
            <v>153000</v>
          </cell>
          <cell r="N130">
            <v>4.95</v>
          </cell>
        </row>
        <row r="131">
          <cell r="L131">
            <v>155</v>
          </cell>
          <cell r="M131">
            <v>155000</v>
          </cell>
          <cell r="N131">
            <v>4.95</v>
          </cell>
        </row>
        <row r="132">
          <cell r="L132">
            <v>156</v>
          </cell>
          <cell r="M132">
            <v>156000</v>
          </cell>
          <cell r="N132">
            <v>4.72</v>
          </cell>
        </row>
        <row r="133">
          <cell r="L133">
            <v>157</v>
          </cell>
          <cell r="M133">
            <v>157000</v>
          </cell>
          <cell r="N133">
            <v>4.7699999999999996</v>
          </cell>
        </row>
        <row r="134">
          <cell r="L134">
            <v>158</v>
          </cell>
          <cell r="M134">
            <v>158000</v>
          </cell>
          <cell r="N134">
            <v>5</v>
          </cell>
        </row>
        <row r="135">
          <cell r="L135">
            <v>159</v>
          </cell>
          <cell r="M135">
            <v>159000</v>
          </cell>
          <cell r="N135">
            <v>4.83</v>
          </cell>
        </row>
        <row r="136">
          <cell r="L136">
            <v>160</v>
          </cell>
          <cell r="M136">
            <v>160000</v>
          </cell>
          <cell r="N136">
            <v>4.29</v>
          </cell>
        </row>
        <row r="137">
          <cell r="L137">
            <v>161</v>
          </cell>
          <cell r="M137">
            <v>161000</v>
          </cell>
          <cell r="N137">
            <v>4.8899999999999997</v>
          </cell>
        </row>
        <row r="138">
          <cell r="L138">
            <v>162</v>
          </cell>
          <cell r="M138">
            <v>162000</v>
          </cell>
          <cell r="N138">
            <v>4.28</v>
          </cell>
        </row>
        <row r="139">
          <cell r="L139">
            <v>163</v>
          </cell>
          <cell r="M139">
            <v>163000</v>
          </cell>
          <cell r="N139">
            <v>4.43</v>
          </cell>
        </row>
        <row r="140">
          <cell r="L140">
            <v>164</v>
          </cell>
          <cell r="M140">
            <v>164000</v>
          </cell>
          <cell r="N140">
            <v>4.6399999999999997</v>
          </cell>
        </row>
        <row r="141">
          <cell r="L141">
            <v>165</v>
          </cell>
          <cell r="M141">
            <v>165000</v>
          </cell>
          <cell r="N141">
            <v>4.83</v>
          </cell>
        </row>
        <row r="142">
          <cell r="L142">
            <v>166</v>
          </cell>
          <cell r="M142">
            <v>166000</v>
          </cell>
          <cell r="N142">
            <v>4.5999999999999996</v>
          </cell>
        </row>
        <row r="143">
          <cell r="L143">
            <v>167</v>
          </cell>
          <cell r="M143">
            <v>167000</v>
          </cell>
          <cell r="N143">
            <v>4.88</v>
          </cell>
        </row>
        <row r="144">
          <cell r="L144">
            <v>168</v>
          </cell>
          <cell r="M144">
            <v>168000</v>
          </cell>
          <cell r="N144">
            <v>4.62</v>
          </cell>
        </row>
        <row r="145">
          <cell r="L145">
            <v>169</v>
          </cell>
          <cell r="M145">
            <v>169000</v>
          </cell>
          <cell r="N145">
            <v>4.6399999999999997</v>
          </cell>
        </row>
        <row r="146">
          <cell r="L146">
            <v>170</v>
          </cell>
          <cell r="M146">
            <v>170000</v>
          </cell>
          <cell r="N146">
            <v>4.67</v>
          </cell>
        </row>
      </sheetData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time"/>
      <sheetName val="StalAge"/>
      <sheetName val="LinerAge"/>
      <sheetName val="iso"/>
      <sheetName val="U-Th"/>
    </sheetNames>
    <sheetDataSet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 age model"/>
      <sheetName val="Chart2"/>
      <sheetName val="Age data summary"/>
      <sheetName val="Chart1"/>
      <sheetName val="Linear age model"/>
      <sheetName val="Extn rates"/>
      <sheetName val="CC5 ages - all data"/>
      <sheetName val="CC5 Output 050905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O-13C-time+MD95"/>
      <sheetName val="13C-DO12"/>
      <sheetName val="DO-ageG"/>
      <sheetName val="DO-age"/>
      <sheetName val="13C-GRIP+Hulu (2)"/>
      <sheetName val="13C-GRIP+Hulu"/>
      <sheetName val="GR-time"/>
      <sheetName val="Temp. reconst"/>
      <sheetName val="GR-curve-SIMS"/>
      <sheetName val="Iso-GR-curve"/>
      <sheetName val="d13C-paleomag"/>
      <sheetName val="Photo"/>
      <sheetName val="0-C"/>
      <sheetName val="data-final-last"/>
      <sheetName val="Vil9SIMS-DO12"/>
      <sheetName val="data-final (P)"/>
      <sheetName val="13C-GRIP"/>
      <sheetName val="13C-GISP2"/>
      <sheetName val="18O-GISP2"/>
      <sheetName val="18O-13C-time (4)"/>
      <sheetName val="GR"/>
      <sheetName val="13C-GR"/>
      <sheetName val="GRIP-GISP"/>
      <sheetName val="iso-cm"/>
      <sheetName val="CO-cm"/>
      <sheetName val="data-final"/>
      <sheetName val="Fluo AB"/>
      <sheetName val="cm-D2-D3"/>
      <sheetName val="table calc T"/>
      <sheetName val="calc T"/>
      <sheetName val="equilO-C"/>
      <sheetName val="equil-OC-total (2)"/>
      <sheetName val="equil-OC-afterD4"/>
      <sheetName val="fig 5 - equil"/>
      <sheetName val="equil-OC-total"/>
      <sheetName val="d3-d4-iso"/>
      <sheetName val="data-final (d2-3)"/>
      <sheetName val="data-ordre"/>
      <sheetName val="Hulu"/>
      <sheetName val="MD95"/>
      <sheetName val="DSDP609"/>
      <sheetName val="SPECMAP"/>
      <sheetName val="GISP2+Blunier"/>
      <sheetName val="jafna-ss09-sea"/>
      <sheetName val="GRIP-d18O"/>
      <sheetName val="Vil1iso"/>
      <sheetName val="Vil4 (2)"/>
      <sheetName val="Vil#1B"/>
      <sheetName val="Vil#1A"/>
      <sheetName val="Vil1-top"/>
      <sheetName val="Vil4"/>
      <sheetName val="Vil5"/>
      <sheetName val="GR-curve"/>
      <sheetName val="Graph2"/>
      <sheetName val="data-final-last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8">
          <cell r="L8">
            <v>0</v>
          </cell>
          <cell r="N8">
            <v>3.12</v>
          </cell>
        </row>
        <row r="9">
          <cell r="L9">
            <v>0.85714000000000001</v>
          </cell>
          <cell r="M9">
            <v>857.14</v>
          </cell>
          <cell r="N9">
            <v>3.21</v>
          </cell>
        </row>
        <row r="10">
          <cell r="L10">
            <v>1.2857099999999999</v>
          </cell>
          <cell r="M10">
            <v>1285.7099999999998</v>
          </cell>
          <cell r="N10">
            <v>3.05</v>
          </cell>
        </row>
        <row r="11">
          <cell r="L11">
            <v>1.7142900000000001</v>
          </cell>
          <cell r="M11">
            <v>1714.2900000000002</v>
          </cell>
          <cell r="N11">
            <v>3.03</v>
          </cell>
        </row>
        <row r="12">
          <cell r="L12">
            <v>2.1428600000000002</v>
          </cell>
          <cell r="M12">
            <v>2142.86</v>
          </cell>
          <cell r="N12">
            <v>2.97</v>
          </cell>
        </row>
        <row r="13">
          <cell r="L13">
            <v>2.5714299999999999</v>
          </cell>
          <cell r="M13">
            <v>2571.4299999999998</v>
          </cell>
          <cell r="N13">
            <v>3.07</v>
          </cell>
        </row>
        <row r="14">
          <cell r="L14">
            <v>3</v>
          </cell>
          <cell r="M14">
            <v>3000</v>
          </cell>
          <cell r="N14">
            <v>2.9649999999999999</v>
          </cell>
        </row>
        <row r="15">
          <cell r="L15">
            <v>3.4285700000000001</v>
          </cell>
          <cell r="M15">
            <v>3428.57</v>
          </cell>
          <cell r="N15">
            <v>2.79</v>
          </cell>
        </row>
        <row r="16">
          <cell r="L16">
            <v>4.2857099999999999</v>
          </cell>
          <cell r="M16">
            <v>4285.71</v>
          </cell>
          <cell r="N16">
            <v>2.97</v>
          </cell>
        </row>
        <row r="17">
          <cell r="L17">
            <v>6</v>
          </cell>
          <cell r="M17">
            <v>6000</v>
          </cell>
          <cell r="N17">
            <v>2.97</v>
          </cell>
        </row>
        <row r="18">
          <cell r="L18">
            <v>6.8571400000000002</v>
          </cell>
          <cell r="M18">
            <v>6857.14</v>
          </cell>
          <cell r="N18">
            <v>2.97</v>
          </cell>
        </row>
        <row r="19">
          <cell r="L19">
            <v>7.7142900000000001</v>
          </cell>
          <cell r="M19">
            <v>7714.29</v>
          </cell>
          <cell r="N19">
            <v>2.84</v>
          </cell>
        </row>
        <row r="20">
          <cell r="L20">
            <v>8.5714299999999994</v>
          </cell>
          <cell r="M20">
            <v>8571.43</v>
          </cell>
          <cell r="N20">
            <v>2.95</v>
          </cell>
        </row>
        <row r="21">
          <cell r="L21">
            <v>9.4285700000000006</v>
          </cell>
          <cell r="M21">
            <v>9428.57</v>
          </cell>
          <cell r="N21">
            <v>3.24</v>
          </cell>
        </row>
        <row r="22">
          <cell r="L22">
            <v>10.28571</v>
          </cell>
          <cell r="M22">
            <v>10285.709999999999</v>
          </cell>
          <cell r="N22">
            <v>3.97</v>
          </cell>
        </row>
        <row r="23">
          <cell r="L23">
            <v>11.142860000000001</v>
          </cell>
          <cell r="M23">
            <v>11142.86</v>
          </cell>
          <cell r="N23">
            <v>3.69</v>
          </cell>
        </row>
        <row r="24">
          <cell r="L24">
            <v>12</v>
          </cell>
          <cell r="M24">
            <v>12000</v>
          </cell>
          <cell r="N24">
            <v>3.58</v>
          </cell>
        </row>
        <row r="25">
          <cell r="L25">
            <v>14.33333</v>
          </cell>
          <cell r="M25">
            <v>14333.33</v>
          </cell>
          <cell r="N25">
            <v>3.76</v>
          </cell>
        </row>
        <row r="26">
          <cell r="L26">
            <v>16.66667</v>
          </cell>
          <cell r="M26">
            <v>16666.669999999998</v>
          </cell>
          <cell r="N26">
            <v>4.34</v>
          </cell>
        </row>
        <row r="27">
          <cell r="L27">
            <v>19</v>
          </cell>
          <cell r="M27">
            <v>19000</v>
          </cell>
          <cell r="N27">
            <v>4.9400000000000004</v>
          </cell>
        </row>
        <row r="28">
          <cell r="L28">
            <v>20.2</v>
          </cell>
          <cell r="M28">
            <v>20200</v>
          </cell>
          <cell r="N28">
            <v>4.8</v>
          </cell>
        </row>
        <row r="29">
          <cell r="L29">
            <v>21.4</v>
          </cell>
          <cell r="M29">
            <v>21400</v>
          </cell>
          <cell r="N29">
            <v>4.9400000000000004</v>
          </cell>
        </row>
        <row r="30">
          <cell r="L30">
            <v>22.6</v>
          </cell>
          <cell r="M30">
            <v>22600</v>
          </cell>
          <cell r="N30">
            <v>4.91</v>
          </cell>
        </row>
        <row r="31">
          <cell r="L31">
            <v>23.8</v>
          </cell>
          <cell r="M31">
            <v>23800</v>
          </cell>
          <cell r="N31">
            <v>4.79</v>
          </cell>
        </row>
        <row r="32">
          <cell r="L32">
            <v>25</v>
          </cell>
          <cell r="M32">
            <v>25000</v>
          </cell>
          <cell r="N32">
            <v>4.67</v>
          </cell>
        </row>
        <row r="33">
          <cell r="L33">
            <v>28.79888</v>
          </cell>
          <cell r="M33">
            <v>28798.880000000001</v>
          </cell>
          <cell r="N33">
            <v>4.7699999999999996</v>
          </cell>
        </row>
        <row r="34">
          <cell r="L34">
            <v>30.698319999999999</v>
          </cell>
          <cell r="M34">
            <v>30698.32</v>
          </cell>
          <cell r="N34">
            <v>4.22</v>
          </cell>
        </row>
        <row r="35">
          <cell r="L35">
            <v>36.206699999999998</v>
          </cell>
          <cell r="M35">
            <v>36206.699999999997</v>
          </cell>
          <cell r="N35">
            <v>4.43</v>
          </cell>
        </row>
        <row r="36">
          <cell r="L36">
            <v>38.10615</v>
          </cell>
          <cell r="M36">
            <v>38106.15</v>
          </cell>
          <cell r="N36">
            <v>4.4400000000000004</v>
          </cell>
        </row>
        <row r="37">
          <cell r="L37">
            <v>40.005589999999998</v>
          </cell>
          <cell r="M37">
            <v>40005.589999999997</v>
          </cell>
          <cell r="N37">
            <v>4.58</v>
          </cell>
        </row>
        <row r="38">
          <cell r="L38">
            <v>41.905029999999996</v>
          </cell>
          <cell r="M38">
            <v>41905.03</v>
          </cell>
          <cell r="N38">
            <v>4.51</v>
          </cell>
        </row>
        <row r="39">
          <cell r="L39">
            <v>43.804470000000002</v>
          </cell>
          <cell r="M39">
            <v>43804.47</v>
          </cell>
          <cell r="N39">
            <v>4.54</v>
          </cell>
        </row>
        <row r="40">
          <cell r="L40">
            <v>45.70391</v>
          </cell>
          <cell r="M40">
            <v>45703.91</v>
          </cell>
          <cell r="N40">
            <v>4.41</v>
          </cell>
        </row>
        <row r="41">
          <cell r="L41">
            <v>47.603349999999999</v>
          </cell>
          <cell r="M41">
            <v>47603.35</v>
          </cell>
          <cell r="N41">
            <v>4.3499999999999996</v>
          </cell>
        </row>
        <row r="42">
          <cell r="L42">
            <v>49.502789999999997</v>
          </cell>
          <cell r="M42">
            <v>49502.79</v>
          </cell>
          <cell r="N42">
            <v>4.49</v>
          </cell>
        </row>
        <row r="43">
          <cell r="L43">
            <v>51.402230000000003</v>
          </cell>
          <cell r="M43">
            <v>51402.23</v>
          </cell>
          <cell r="N43">
            <v>4.13</v>
          </cell>
        </row>
        <row r="44">
          <cell r="L44">
            <v>53.301679999999998</v>
          </cell>
          <cell r="M44">
            <v>53301.68</v>
          </cell>
          <cell r="N44">
            <v>4.3499999999999996</v>
          </cell>
        </row>
        <row r="45">
          <cell r="L45">
            <v>55.201120000000003</v>
          </cell>
          <cell r="M45">
            <v>55201.120000000003</v>
          </cell>
          <cell r="N45">
            <v>4.5199999999999996</v>
          </cell>
        </row>
        <row r="46">
          <cell r="L46">
            <v>57.100560000000002</v>
          </cell>
          <cell r="M46">
            <v>57100.560000000005</v>
          </cell>
          <cell r="N46">
            <v>4.3499999999999996</v>
          </cell>
        </row>
        <row r="47">
          <cell r="L47">
            <v>59</v>
          </cell>
          <cell r="M47">
            <v>59000</v>
          </cell>
          <cell r="N47">
            <v>4.21</v>
          </cell>
        </row>
        <row r="48">
          <cell r="L48">
            <v>60.4</v>
          </cell>
          <cell r="M48">
            <v>60400</v>
          </cell>
          <cell r="N48">
            <v>4.32</v>
          </cell>
        </row>
        <row r="49">
          <cell r="L49">
            <v>63.2</v>
          </cell>
          <cell r="M49">
            <v>63200</v>
          </cell>
          <cell r="N49">
            <v>4.29</v>
          </cell>
        </row>
        <row r="50">
          <cell r="L50">
            <v>64.599999999999994</v>
          </cell>
          <cell r="M50">
            <v>64599.999999999993</v>
          </cell>
          <cell r="N50">
            <v>4.3</v>
          </cell>
        </row>
        <row r="51">
          <cell r="L51">
            <v>66</v>
          </cell>
          <cell r="M51">
            <v>66000</v>
          </cell>
          <cell r="N51">
            <v>4.3099999999999996</v>
          </cell>
        </row>
        <row r="52">
          <cell r="L52">
            <v>67.400000000000006</v>
          </cell>
          <cell r="M52">
            <v>67400</v>
          </cell>
          <cell r="N52">
            <v>4.26</v>
          </cell>
        </row>
        <row r="53">
          <cell r="L53">
            <v>68.8</v>
          </cell>
          <cell r="M53">
            <v>68800</v>
          </cell>
          <cell r="N53">
            <v>4.58</v>
          </cell>
        </row>
        <row r="54">
          <cell r="L54">
            <v>69.22</v>
          </cell>
          <cell r="M54">
            <v>69220</v>
          </cell>
          <cell r="N54">
            <v>4.32</v>
          </cell>
        </row>
        <row r="55">
          <cell r="L55">
            <v>70.2</v>
          </cell>
          <cell r="M55">
            <v>70200</v>
          </cell>
          <cell r="N55">
            <v>4.2</v>
          </cell>
        </row>
        <row r="56">
          <cell r="L56">
            <v>71.599999999999994</v>
          </cell>
          <cell r="M56">
            <v>71600</v>
          </cell>
          <cell r="N56">
            <v>4.21</v>
          </cell>
        </row>
        <row r="57">
          <cell r="L57">
            <v>73</v>
          </cell>
          <cell r="M57">
            <v>73000</v>
          </cell>
          <cell r="N57">
            <v>3.95</v>
          </cell>
        </row>
        <row r="58">
          <cell r="L58">
            <v>77.230770000000007</v>
          </cell>
          <cell r="M58">
            <v>77230.77</v>
          </cell>
          <cell r="N58">
            <v>3.77</v>
          </cell>
        </row>
        <row r="59">
          <cell r="L59">
            <v>81.038460000000001</v>
          </cell>
          <cell r="M59">
            <v>81038.460000000006</v>
          </cell>
          <cell r="N59">
            <v>3.61</v>
          </cell>
        </row>
        <row r="60">
          <cell r="L60">
            <v>86.538460000000001</v>
          </cell>
          <cell r="M60">
            <v>86538.46</v>
          </cell>
          <cell r="N60">
            <v>3.98</v>
          </cell>
        </row>
        <row r="61">
          <cell r="L61">
            <v>90.769229999999993</v>
          </cell>
          <cell r="M61">
            <v>90769.23</v>
          </cell>
          <cell r="N61">
            <v>4.0999999999999996</v>
          </cell>
        </row>
        <row r="62">
          <cell r="L62">
            <v>95</v>
          </cell>
          <cell r="M62">
            <v>95000</v>
          </cell>
          <cell r="N62">
            <v>3.89011</v>
          </cell>
        </row>
        <row r="63">
          <cell r="L63">
            <v>99.44444</v>
          </cell>
          <cell r="M63">
            <v>99444.44</v>
          </cell>
          <cell r="N63">
            <v>3.9142600000000001</v>
          </cell>
        </row>
        <row r="64">
          <cell r="L64">
            <v>103.88889</v>
          </cell>
          <cell r="M64">
            <v>103888.89</v>
          </cell>
          <cell r="N64">
            <v>3.8645999999999998</v>
          </cell>
        </row>
        <row r="65">
          <cell r="L65">
            <v>105</v>
          </cell>
          <cell r="M65">
            <v>105000</v>
          </cell>
          <cell r="N65">
            <v>3.99</v>
          </cell>
        </row>
        <row r="66">
          <cell r="L66">
            <v>105.73469</v>
          </cell>
          <cell r="M66">
            <v>105734.69</v>
          </cell>
          <cell r="N66">
            <v>3.99</v>
          </cell>
        </row>
        <row r="67">
          <cell r="L67">
            <v>106.22449</v>
          </cell>
          <cell r="M67">
            <v>106224.49</v>
          </cell>
          <cell r="N67">
            <v>3.7</v>
          </cell>
        </row>
        <row r="68">
          <cell r="L68">
            <v>106.55101999999999</v>
          </cell>
          <cell r="M68">
            <v>106551.01999999999</v>
          </cell>
          <cell r="N68">
            <v>3.87</v>
          </cell>
        </row>
        <row r="69">
          <cell r="L69">
            <v>107.28570999999999</v>
          </cell>
          <cell r="M69">
            <v>107285.70999999999</v>
          </cell>
          <cell r="N69">
            <v>4.09</v>
          </cell>
        </row>
        <row r="70">
          <cell r="L70">
            <v>107.85714</v>
          </cell>
          <cell r="M70">
            <v>107857.14</v>
          </cell>
          <cell r="N70">
            <v>4.0199999999999996</v>
          </cell>
        </row>
        <row r="71">
          <cell r="L71">
            <v>108.10204</v>
          </cell>
          <cell r="M71">
            <v>108102.04000000001</v>
          </cell>
          <cell r="N71">
            <v>4.04352</v>
          </cell>
        </row>
        <row r="72">
          <cell r="L72">
            <v>108.91837</v>
          </cell>
          <cell r="M72">
            <v>108918.37</v>
          </cell>
          <cell r="N72">
            <v>3.72</v>
          </cell>
        </row>
        <row r="73">
          <cell r="L73">
            <v>109.4898</v>
          </cell>
          <cell r="M73">
            <v>109489.8</v>
          </cell>
          <cell r="N73">
            <v>3.85453</v>
          </cell>
        </row>
        <row r="74">
          <cell r="L74">
            <v>109.73469</v>
          </cell>
          <cell r="M74">
            <v>109734.69</v>
          </cell>
          <cell r="N74">
            <v>3.91</v>
          </cell>
        </row>
        <row r="75">
          <cell r="L75">
            <v>110.55101999999999</v>
          </cell>
          <cell r="M75">
            <v>110551.01999999999</v>
          </cell>
          <cell r="N75">
            <v>3.6265900000000002</v>
          </cell>
        </row>
        <row r="76">
          <cell r="L76">
            <v>111.12245</v>
          </cell>
          <cell r="M76">
            <v>111122.45</v>
          </cell>
          <cell r="N76">
            <v>3.74</v>
          </cell>
        </row>
        <row r="77">
          <cell r="L77">
            <v>111.36735</v>
          </cell>
          <cell r="M77">
            <v>111367.35</v>
          </cell>
          <cell r="N77">
            <v>3.63</v>
          </cell>
        </row>
        <row r="78">
          <cell r="L78">
            <v>112.18367000000001</v>
          </cell>
          <cell r="M78">
            <v>112183.67000000001</v>
          </cell>
          <cell r="N78">
            <v>3.4784799999999998</v>
          </cell>
        </row>
        <row r="79">
          <cell r="L79">
            <v>113</v>
          </cell>
          <cell r="M79">
            <v>113000</v>
          </cell>
          <cell r="N79">
            <v>3.4456899999999999</v>
          </cell>
        </row>
        <row r="80">
          <cell r="L80">
            <v>114.02186</v>
          </cell>
          <cell r="M80">
            <v>114021.86</v>
          </cell>
          <cell r="N80">
            <v>3.3471199999999999</v>
          </cell>
        </row>
        <row r="81">
          <cell r="L81">
            <v>114.20219</v>
          </cell>
          <cell r="M81">
            <v>114202.19</v>
          </cell>
          <cell r="N81">
            <v>3.50251</v>
          </cell>
        </row>
        <row r="82">
          <cell r="L82">
            <v>114.80328</v>
          </cell>
          <cell r="M82">
            <v>114803.28</v>
          </cell>
          <cell r="N82">
            <v>3.36917</v>
          </cell>
        </row>
        <row r="83">
          <cell r="L83">
            <v>115.22404</v>
          </cell>
          <cell r="M83">
            <v>115224.04000000001</v>
          </cell>
          <cell r="N83">
            <v>3.35975</v>
          </cell>
        </row>
        <row r="84">
          <cell r="L84">
            <v>115.34426000000001</v>
          </cell>
          <cell r="M84">
            <v>115344.26000000001</v>
          </cell>
          <cell r="N84">
            <v>3.4226299999999998</v>
          </cell>
        </row>
        <row r="85">
          <cell r="L85">
            <v>116.42623</v>
          </cell>
          <cell r="M85">
            <v>116426.23000000001</v>
          </cell>
          <cell r="N85">
            <v>3.2290100000000002</v>
          </cell>
        </row>
        <row r="86">
          <cell r="L86">
            <v>116.72678000000001</v>
          </cell>
          <cell r="M86">
            <v>116726.78</v>
          </cell>
          <cell r="N86">
            <v>3.2405499999999998</v>
          </cell>
        </row>
        <row r="87">
          <cell r="L87">
            <v>117.32787</v>
          </cell>
          <cell r="M87">
            <v>117327.87000000001</v>
          </cell>
          <cell r="N87">
            <v>3.21</v>
          </cell>
        </row>
        <row r="88">
          <cell r="L88">
            <v>117.62842000000001</v>
          </cell>
          <cell r="M88">
            <v>117628.42000000001</v>
          </cell>
          <cell r="N88">
            <v>3.2479</v>
          </cell>
        </row>
        <row r="89">
          <cell r="L89">
            <v>117.92896</v>
          </cell>
          <cell r="M89">
            <v>117928.96000000001</v>
          </cell>
          <cell r="N89">
            <v>3.21</v>
          </cell>
        </row>
        <row r="90">
          <cell r="L90">
            <v>118.53005</v>
          </cell>
          <cell r="M90">
            <v>118530.05</v>
          </cell>
          <cell r="N90">
            <v>3.1</v>
          </cell>
        </row>
        <row r="91">
          <cell r="L91">
            <v>118.8306</v>
          </cell>
          <cell r="M91">
            <v>118830.6</v>
          </cell>
          <cell r="N91">
            <v>3.0813100000000002</v>
          </cell>
        </row>
        <row r="92">
          <cell r="L92">
            <v>119.07104</v>
          </cell>
          <cell r="M92">
            <v>119071.03999999999</v>
          </cell>
          <cell r="N92">
            <v>3.15</v>
          </cell>
        </row>
        <row r="93">
          <cell r="L93">
            <v>119.67213</v>
          </cell>
          <cell r="M93">
            <v>119672.12999999999</v>
          </cell>
          <cell r="N93">
            <v>2.94</v>
          </cell>
        </row>
        <row r="94">
          <cell r="L94">
            <v>120.03279000000001</v>
          </cell>
          <cell r="M94">
            <v>120032.79000000001</v>
          </cell>
          <cell r="N94">
            <v>3.12094</v>
          </cell>
        </row>
        <row r="95">
          <cell r="L95">
            <v>120.27321999999999</v>
          </cell>
          <cell r="M95">
            <v>120273.22</v>
          </cell>
          <cell r="N95">
            <v>3.06</v>
          </cell>
        </row>
        <row r="96">
          <cell r="L96">
            <v>120.87432</v>
          </cell>
          <cell r="M96">
            <v>120874.31999999999</v>
          </cell>
          <cell r="N96">
            <v>2.9609899999999998</v>
          </cell>
        </row>
        <row r="97">
          <cell r="L97">
            <v>121.23497</v>
          </cell>
          <cell r="M97">
            <v>121234.97</v>
          </cell>
          <cell r="N97">
            <v>3</v>
          </cell>
        </row>
        <row r="98">
          <cell r="L98">
            <v>121.47541</v>
          </cell>
          <cell r="M98">
            <v>121475.41</v>
          </cell>
          <cell r="N98">
            <v>3.14</v>
          </cell>
        </row>
        <row r="99">
          <cell r="L99">
            <v>122.13661</v>
          </cell>
          <cell r="M99">
            <v>122136.61</v>
          </cell>
          <cell r="N99">
            <v>3.04</v>
          </cell>
        </row>
        <row r="100">
          <cell r="L100">
            <v>122.43716000000001</v>
          </cell>
          <cell r="M100">
            <v>122437.16</v>
          </cell>
          <cell r="N100">
            <v>2.97</v>
          </cell>
        </row>
        <row r="101">
          <cell r="L101">
            <v>122.7377</v>
          </cell>
          <cell r="M101">
            <v>122737.7</v>
          </cell>
          <cell r="N101">
            <v>2.97</v>
          </cell>
        </row>
        <row r="102">
          <cell r="L102">
            <v>123.21858</v>
          </cell>
          <cell r="M102">
            <v>123218.58</v>
          </cell>
          <cell r="N102">
            <v>2.99</v>
          </cell>
        </row>
        <row r="103">
          <cell r="L103">
            <v>123.63934</v>
          </cell>
          <cell r="M103">
            <v>123639.34000000001</v>
          </cell>
          <cell r="N103">
            <v>3.16</v>
          </cell>
        </row>
        <row r="104">
          <cell r="L104">
            <v>124</v>
          </cell>
          <cell r="M104">
            <v>124000</v>
          </cell>
          <cell r="N104">
            <v>3.0404200000000001</v>
          </cell>
        </row>
        <row r="105">
          <cell r="L105">
            <v>124.81967</v>
          </cell>
          <cell r="M105">
            <v>124819.67</v>
          </cell>
          <cell r="N105">
            <v>3.0770200000000001</v>
          </cell>
        </row>
        <row r="106">
          <cell r="L106">
            <v>125.14754000000001</v>
          </cell>
          <cell r="M106">
            <v>125147.54000000001</v>
          </cell>
          <cell r="N106">
            <v>2.9739499999999999</v>
          </cell>
        </row>
        <row r="107">
          <cell r="L107">
            <v>125.63934</v>
          </cell>
          <cell r="M107">
            <v>125639.34000000001</v>
          </cell>
          <cell r="N107">
            <v>3.0429200000000001</v>
          </cell>
        </row>
        <row r="108">
          <cell r="L108">
            <v>126.45902</v>
          </cell>
          <cell r="M108">
            <v>126459.01999999999</v>
          </cell>
          <cell r="N108">
            <v>3.1804600000000001</v>
          </cell>
        </row>
        <row r="109">
          <cell r="L109">
            <v>126.78689</v>
          </cell>
          <cell r="M109">
            <v>126786.89</v>
          </cell>
          <cell r="N109">
            <v>3.0381499999999999</v>
          </cell>
        </row>
        <row r="110">
          <cell r="L110">
            <v>128.01639</v>
          </cell>
          <cell r="M110">
            <v>128016.39</v>
          </cell>
          <cell r="N110">
            <v>3.5349300000000001</v>
          </cell>
        </row>
        <row r="111">
          <cell r="L111">
            <v>128.42623</v>
          </cell>
          <cell r="M111">
            <v>128426.23000000001</v>
          </cell>
          <cell r="N111">
            <v>3.9203199999999998</v>
          </cell>
        </row>
        <row r="112">
          <cell r="L112">
            <v>129</v>
          </cell>
          <cell r="M112">
            <v>129000</v>
          </cell>
          <cell r="N112">
            <v>3.9</v>
          </cell>
        </row>
        <row r="113">
          <cell r="L113">
            <v>130.25581</v>
          </cell>
          <cell r="M113">
            <v>130255.81</v>
          </cell>
          <cell r="N113">
            <v>4.5571200000000003</v>
          </cell>
        </row>
        <row r="114">
          <cell r="L114">
            <v>130.81395000000001</v>
          </cell>
          <cell r="M114">
            <v>130813.95000000001</v>
          </cell>
          <cell r="N114">
            <v>4.67</v>
          </cell>
        </row>
        <row r="115">
          <cell r="L115">
            <v>131.79069999999999</v>
          </cell>
          <cell r="M115">
            <v>131790.69999999998</v>
          </cell>
          <cell r="N115">
            <v>4.79</v>
          </cell>
        </row>
        <row r="116">
          <cell r="L116">
            <v>132.62791000000001</v>
          </cell>
          <cell r="M116">
            <v>132627.91</v>
          </cell>
          <cell r="N116">
            <v>4.92</v>
          </cell>
        </row>
        <row r="117">
          <cell r="L117">
            <v>133.60464999999999</v>
          </cell>
          <cell r="M117">
            <v>133604.65</v>
          </cell>
          <cell r="N117">
            <v>4.96</v>
          </cell>
        </row>
        <row r="118">
          <cell r="L118">
            <v>135</v>
          </cell>
          <cell r="M118">
            <v>135000</v>
          </cell>
          <cell r="N118">
            <v>5.1622700000000004</v>
          </cell>
        </row>
        <row r="119">
          <cell r="L119">
            <v>136.82142999999999</v>
          </cell>
          <cell r="M119">
            <v>136821.43</v>
          </cell>
          <cell r="N119">
            <v>4.93</v>
          </cell>
        </row>
        <row r="120">
          <cell r="L120">
            <v>137.58036000000001</v>
          </cell>
          <cell r="M120">
            <v>137580.36000000002</v>
          </cell>
          <cell r="N120">
            <v>4.5881499999999997</v>
          </cell>
        </row>
        <row r="121">
          <cell r="L121">
            <v>138.64286000000001</v>
          </cell>
          <cell r="M121">
            <v>138642.86000000002</v>
          </cell>
          <cell r="N121">
            <v>4.8591899999999999</v>
          </cell>
        </row>
        <row r="122">
          <cell r="L122">
            <v>139.85713999999999</v>
          </cell>
          <cell r="M122">
            <v>139857.13999999998</v>
          </cell>
          <cell r="N122">
            <v>4.72</v>
          </cell>
        </row>
        <row r="123">
          <cell r="L123">
            <v>140.61607000000001</v>
          </cell>
          <cell r="M123">
            <v>140616.07</v>
          </cell>
          <cell r="N123">
            <v>4.8190499999999998</v>
          </cell>
        </row>
        <row r="124">
          <cell r="L124">
            <v>142.89286000000001</v>
          </cell>
          <cell r="M124">
            <v>142892.86000000002</v>
          </cell>
          <cell r="N124">
            <v>4.8976100000000002</v>
          </cell>
        </row>
        <row r="125">
          <cell r="L125">
            <v>144.10713999999999</v>
          </cell>
          <cell r="M125">
            <v>144107.13999999998</v>
          </cell>
          <cell r="N125">
            <v>4.7964099999999998</v>
          </cell>
        </row>
        <row r="126">
          <cell r="L126">
            <v>145.92857000000001</v>
          </cell>
          <cell r="M126">
            <v>145928.57</v>
          </cell>
          <cell r="N126">
            <v>5</v>
          </cell>
        </row>
        <row r="127">
          <cell r="L127">
            <v>147.14286000000001</v>
          </cell>
          <cell r="M127">
            <v>147142.86000000002</v>
          </cell>
          <cell r="N127">
            <v>4.7625200000000003</v>
          </cell>
        </row>
        <row r="128">
          <cell r="L128">
            <v>148.96429000000001</v>
          </cell>
          <cell r="M128">
            <v>148964.29</v>
          </cell>
          <cell r="N128">
            <v>4.9649999999999999</v>
          </cell>
        </row>
        <row r="129">
          <cell r="L129">
            <v>152</v>
          </cell>
          <cell r="M129">
            <v>152000</v>
          </cell>
          <cell r="N129">
            <v>5.21</v>
          </cell>
        </row>
        <row r="130">
          <cell r="L130">
            <v>153</v>
          </cell>
          <cell r="M130">
            <v>153000</v>
          </cell>
          <cell r="N130">
            <v>4.95</v>
          </cell>
        </row>
        <row r="131">
          <cell r="L131">
            <v>155</v>
          </cell>
          <cell r="M131">
            <v>155000</v>
          </cell>
          <cell r="N131">
            <v>4.95</v>
          </cell>
        </row>
        <row r="132">
          <cell r="L132">
            <v>156</v>
          </cell>
          <cell r="M132">
            <v>156000</v>
          </cell>
          <cell r="N132">
            <v>4.72</v>
          </cell>
        </row>
        <row r="133">
          <cell r="L133">
            <v>157</v>
          </cell>
          <cell r="M133">
            <v>157000</v>
          </cell>
          <cell r="N133">
            <v>4.7699999999999996</v>
          </cell>
        </row>
        <row r="134">
          <cell r="L134">
            <v>158</v>
          </cell>
          <cell r="M134">
            <v>158000</v>
          </cell>
          <cell r="N134">
            <v>5</v>
          </cell>
        </row>
        <row r="135">
          <cell r="L135">
            <v>159</v>
          </cell>
          <cell r="M135">
            <v>159000</v>
          </cell>
          <cell r="N135">
            <v>4.83</v>
          </cell>
        </row>
        <row r="136">
          <cell r="L136">
            <v>160</v>
          </cell>
          <cell r="M136">
            <v>160000</v>
          </cell>
          <cell r="N136">
            <v>4.29</v>
          </cell>
        </row>
        <row r="137">
          <cell r="L137">
            <v>161</v>
          </cell>
          <cell r="M137">
            <v>161000</v>
          </cell>
          <cell r="N137">
            <v>4.8899999999999997</v>
          </cell>
        </row>
        <row r="138">
          <cell r="L138">
            <v>162</v>
          </cell>
          <cell r="M138">
            <v>162000</v>
          </cell>
          <cell r="N138">
            <v>4.28</v>
          </cell>
        </row>
        <row r="139">
          <cell r="L139">
            <v>163</v>
          </cell>
          <cell r="M139">
            <v>163000</v>
          </cell>
          <cell r="N139">
            <v>4.43</v>
          </cell>
        </row>
        <row r="140">
          <cell r="L140">
            <v>164</v>
          </cell>
          <cell r="M140">
            <v>164000</v>
          </cell>
          <cell r="N140">
            <v>4.6399999999999997</v>
          </cell>
        </row>
        <row r="141">
          <cell r="L141">
            <v>165</v>
          </cell>
          <cell r="M141">
            <v>165000</v>
          </cell>
          <cell r="N141">
            <v>4.83</v>
          </cell>
        </row>
        <row r="142">
          <cell r="L142">
            <v>166</v>
          </cell>
          <cell r="M142">
            <v>166000</v>
          </cell>
          <cell r="N142">
            <v>4.5999999999999996</v>
          </cell>
        </row>
        <row r="143">
          <cell r="L143">
            <v>167</v>
          </cell>
          <cell r="M143">
            <v>167000</v>
          </cell>
          <cell r="N143">
            <v>4.88</v>
          </cell>
        </row>
        <row r="144">
          <cell r="L144">
            <v>168</v>
          </cell>
          <cell r="M144">
            <v>168000</v>
          </cell>
          <cell r="N144">
            <v>4.62</v>
          </cell>
        </row>
        <row r="145">
          <cell r="L145">
            <v>169</v>
          </cell>
          <cell r="M145">
            <v>169000</v>
          </cell>
          <cell r="N145">
            <v>4.6399999999999997</v>
          </cell>
        </row>
        <row r="146">
          <cell r="L146">
            <v>170</v>
          </cell>
          <cell r="M146">
            <v>170000</v>
          </cell>
          <cell r="N146">
            <v>4.67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1-A"/>
      <sheetName val="Car1-B"/>
      <sheetName val="RAZ"/>
    </sheetNames>
    <sheetDataSet>
      <sheetData sheetId="0"/>
      <sheetData sheetId="1">
        <row r="9">
          <cell r="A9" t="str">
            <v>229Th 1</v>
          </cell>
          <cell r="B9">
            <v>0</v>
          </cell>
          <cell r="C9">
            <v>30</v>
          </cell>
        </row>
        <row r="10">
          <cell r="A10" t="str">
            <v>TD 1</v>
          </cell>
          <cell r="B10">
            <v>2.3199999999999998</v>
          </cell>
          <cell r="C10">
            <v>0</v>
          </cell>
        </row>
        <row r="11">
          <cell r="A11" t="str">
            <v>TD 2</v>
          </cell>
          <cell r="B11">
            <v>1.2409999999999999E-2</v>
          </cell>
          <cell r="C11">
            <v>0</v>
          </cell>
        </row>
        <row r="12">
          <cell r="A12" t="str">
            <v>Tt 1</v>
          </cell>
          <cell r="B12">
            <v>3.4599999999999999E-2</v>
          </cell>
          <cell r="C12">
            <v>2259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6"/>
  <sheetViews>
    <sheetView tabSelected="1" workbookViewId="0"/>
  </sheetViews>
  <sheetFormatPr baseColWidth="10" defaultRowHeight="12.75"/>
  <cols>
    <col min="1" max="1" width="15.140625" style="2" customWidth="1"/>
    <col min="2" max="2" width="12.5703125" style="2" customWidth="1"/>
    <col min="3" max="3" width="11.140625" style="2" customWidth="1"/>
    <col min="4" max="4" width="11.5703125" style="2" customWidth="1"/>
    <col min="5" max="5" width="12.85546875" style="3" customWidth="1"/>
    <col min="6" max="6" width="12.28515625" style="2" customWidth="1"/>
    <col min="7" max="7" width="11.42578125" style="4" customWidth="1"/>
    <col min="8" max="8" width="12.85546875" style="2" customWidth="1"/>
    <col min="9" max="9" width="12.5703125" style="2" customWidth="1"/>
    <col min="10" max="10" width="11.85546875" style="2" customWidth="1"/>
    <col min="11" max="11" width="12" style="2" customWidth="1"/>
    <col min="12" max="12" width="10.140625" style="2" customWidth="1"/>
    <col min="13" max="13" width="9.7109375" style="2" customWidth="1"/>
    <col min="14" max="256" width="9.140625" style="2" customWidth="1"/>
    <col min="257" max="16384" width="11.42578125" style="2"/>
  </cols>
  <sheetData>
    <row r="1" spans="1:20">
      <c r="A1" s="1" t="s">
        <v>0</v>
      </c>
    </row>
    <row r="2" spans="1:20" s="1" customFormat="1" ht="13.5" customHeight="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5" t="s">
        <v>7</v>
      </c>
      <c r="H2" s="6" t="s">
        <v>8</v>
      </c>
      <c r="I2" s="1" t="s">
        <v>9</v>
      </c>
      <c r="J2" s="1" t="s">
        <v>10</v>
      </c>
    </row>
    <row r="3" spans="1:20" s="1" customFormat="1">
      <c r="A3" s="2" t="s">
        <v>11</v>
      </c>
      <c r="B3" s="2">
        <f>(21.5+22)/2</f>
        <v>21.75</v>
      </c>
      <c r="C3" s="2">
        <v>0.25</v>
      </c>
      <c r="D3" s="8">
        <f t="shared" ref="D3:D8" si="0">10*(22-B3)</f>
        <v>2.5</v>
      </c>
      <c r="E3" s="8">
        <v>2.5</v>
      </c>
      <c r="F3" s="3">
        <v>361</v>
      </c>
      <c r="G3" s="2">
        <v>11</v>
      </c>
      <c r="H3" s="9">
        <f t="shared" ref="H3:H8" si="1">100*G3/F3</f>
        <v>3.0470914127423825</v>
      </c>
      <c r="I3" s="10">
        <f t="shared" ref="I3:I8" si="2">F3-50</f>
        <v>311</v>
      </c>
      <c r="J3" s="1">
        <v>11</v>
      </c>
    </row>
    <row r="4" spans="1:20" s="1" customFormat="1">
      <c r="A4" s="2" t="s">
        <v>12</v>
      </c>
      <c r="B4" s="2">
        <f>(15.9+16.6)/2</f>
        <v>16.25</v>
      </c>
      <c r="C4" s="2">
        <v>0.34999999999999964</v>
      </c>
      <c r="D4" s="8">
        <f t="shared" si="0"/>
        <v>57.5</v>
      </c>
      <c r="E4" s="8">
        <v>3.5</v>
      </c>
      <c r="F4" s="3">
        <v>1774</v>
      </c>
      <c r="G4" s="2">
        <v>33</v>
      </c>
      <c r="H4" s="9">
        <f t="shared" si="1"/>
        <v>1.8602029312288613</v>
      </c>
      <c r="I4" s="10">
        <f t="shared" si="2"/>
        <v>1724</v>
      </c>
      <c r="J4" s="1">
        <v>33</v>
      </c>
    </row>
    <row r="5" spans="1:20" s="1" customFormat="1" ht="12" customHeight="1">
      <c r="A5" s="2" t="s">
        <v>13</v>
      </c>
      <c r="B5" s="2">
        <f>(11.3+12.2)/2</f>
        <v>11.75</v>
      </c>
      <c r="C5" s="2">
        <v>0.44999999999999929</v>
      </c>
      <c r="D5" s="8">
        <f t="shared" si="0"/>
        <v>102.5</v>
      </c>
      <c r="E5" s="8">
        <v>4.5</v>
      </c>
      <c r="F5" s="3">
        <v>2562</v>
      </c>
      <c r="G5" s="2">
        <v>40</v>
      </c>
      <c r="H5" s="9">
        <f t="shared" si="1"/>
        <v>1.5612802498048399</v>
      </c>
      <c r="I5" s="10">
        <f t="shared" si="2"/>
        <v>2512</v>
      </c>
      <c r="J5" s="1">
        <v>40</v>
      </c>
    </row>
    <row r="6" spans="1:20" s="1" customFormat="1">
      <c r="A6" s="2" t="s">
        <v>14</v>
      </c>
      <c r="B6" s="2">
        <f>(7.5+8.3)/2</f>
        <v>7.9</v>
      </c>
      <c r="C6" s="2">
        <v>0.40000000000000036</v>
      </c>
      <c r="D6" s="8">
        <f t="shared" si="0"/>
        <v>141</v>
      </c>
      <c r="E6" s="8">
        <v>4</v>
      </c>
      <c r="F6" s="3">
        <v>4727</v>
      </c>
      <c r="G6" s="2">
        <v>52</v>
      </c>
      <c r="H6" s="9">
        <f t="shared" si="1"/>
        <v>1.1000634651999153</v>
      </c>
      <c r="I6" s="10">
        <f t="shared" si="2"/>
        <v>4677</v>
      </c>
      <c r="J6" s="1">
        <v>52</v>
      </c>
    </row>
    <row r="7" spans="1:20" s="1" customFormat="1">
      <c r="A7" s="2" t="s">
        <v>15</v>
      </c>
      <c r="B7" s="2">
        <f>(5.6+6.3)/2</f>
        <v>5.9499999999999993</v>
      </c>
      <c r="C7" s="2">
        <v>0.34999999999999964</v>
      </c>
      <c r="D7" s="8">
        <f t="shared" si="0"/>
        <v>160.5</v>
      </c>
      <c r="E7" s="8">
        <v>3.5</v>
      </c>
      <c r="F7" s="3">
        <v>6177</v>
      </c>
      <c r="G7" s="3">
        <v>71</v>
      </c>
      <c r="H7" s="9">
        <f t="shared" si="1"/>
        <v>1.1494252873563218</v>
      </c>
      <c r="I7" s="10">
        <f t="shared" si="2"/>
        <v>6127</v>
      </c>
      <c r="J7" s="10">
        <v>71</v>
      </c>
    </row>
    <row r="8" spans="1:20" s="15" customFormat="1">
      <c r="A8" s="11" t="s">
        <v>16</v>
      </c>
      <c r="B8" s="11">
        <f>(2.1+3)/2</f>
        <v>2.5499999999999998</v>
      </c>
      <c r="C8" s="11">
        <v>0.44999999999999973</v>
      </c>
      <c r="D8" s="8">
        <f t="shared" si="0"/>
        <v>194.5</v>
      </c>
      <c r="E8" s="12">
        <v>4.5</v>
      </c>
      <c r="F8" s="13">
        <v>9105</v>
      </c>
      <c r="G8" s="11">
        <v>99</v>
      </c>
      <c r="H8" s="14">
        <f t="shared" si="1"/>
        <v>1.0873146622734762</v>
      </c>
      <c r="I8" s="10">
        <f t="shared" si="2"/>
        <v>9055</v>
      </c>
      <c r="J8" s="15">
        <v>99</v>
      </c>
    </row>
    <row r="9" spans="1:20" s="15" customFormat="1">
      <c r="C9" s="16"/>
      <c r="E9" s="17"/>
      <c r="G9" s="18"/>
    </row>
    <row r="10" spans="1:20" s="8" customFormat="1">
      <c r="E10" s="19"/>
      <c r="F10" s="20"/>
      <c r="G10" s="21"/>
    </row>
    <row r="11" spans="1:20" s="8" customFormat="1">
      <c r="A11" s="20" t="s">
        <v>17</v>
      </c>
      <c r="E11" s="19"/>
      <c r="G11" s="21"/>
    </row>
    <row r="12" spans="1:20" s="8" customFormat="1" ht="14.25">
      <c r="A12" s="22" t="s">
        <v>18</v>
      </c>
      <c r="B12" s="2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s="8" customFormat="1" ht="14.25">
      <c r="A13" s="23" t="s">
        <v>19</v>
      </c>
      <c r="B13" s="24" t="s">
        <v>20</v>
      </c>
      <c r="C13" s="25"/>
      <c r="D13" s="24" t="s">
        <v>21</v>
      </c>
      <c r="E13" s="24"/>
      <c r="F13" s="24" t="s">
        <v>22</v>
      </c>
      <c r="G13" s="24"/>
      <c r="H13" s="26" t="s">
        <v>23</v>
      </c>
      <c r="I13" s="26"/>
      <c r="J13" s="24" t="s">
        <v>24</v>
      </c>
      <c r="K13" s="24"/>
      <c r="L13" s="24" t="s">
        <v>25</v>
      </c>
      <c r="M13" s="24"/>
      <c r="N13" s="24" t="s">
        <v>25</v>
      </c>
      <c r="O13" s="24"/>
      <c r="P13" s="26" t="s">
        <v>26</v>
      </c>
      <c r="Q13" s="25"/>
      <c r="R13" s="27" t="s">
        <v>27</v>
      </c>
      <c r="S13" s="27"/>
      <c r="T13" s="4"/>
    </row>
    <row r="14" spans="1:20" s="32" customFormat="1">
      <c r="A14" s="28" t="s">
        <v>28</v>
      </c>
      <c r="B14" s="29" t="s">
        <v>29</v>
      </c>
      <c r="C14" s="30"/>
      <c r="D14" s="29" t="s">
        <v>30</v>
      </c>
      <c r="E14" s="29"/>
      <c r="F14" s="29" t="s">
        <v>31</v>
      </c>
      <c r="G14" s="29"/>
      <c r="H14" s="29" t="s">
        <v>32</v>
      </c>
      <c r="I14" s="29"/>
      <c r="J14" s="29" t="s">
        <v>33</v>
      </c>
      <c r="K14" s="29"/>
      <c r="L14" s="29" t="s">
        <v>34</v>
      </c>
      <c r="M14" s="29"/>
      <c r="N14" s="29" t="s">
        <v>35</v>
      </c>
      <c r="O14" s="29"/>
      <c r="P14" s="29" t="s">
        <v>35</v>
      </c>
      <c r="Q14" s="30"/>
      <c r="R14" s="31" t="s">
        <v>36</v>
      </c>
      <c r="S14" s="31"/>
      <c r="T14" s="4"/>
    </row>
    <row r="15" spans="1:20" s="32" customForma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33"/>
      <c r="S15" s="33"/>
      <c r="T15" s="4"/>
    </row>
    <row r="16" spans="1:20" s="32" customFormat="1">
      <c r="A16" s="34" t="s">
        <v>37</v>
      </c>
      <c r="B16" s="35">
        <v>27.293742172130258</v>
      </c>
      <c r="C16" s="36">
        <v>2.9737622977344329E-2</v>
      </c>
      <c r="D16" s="37">
        <v>6474.9618948408433</v>
      </c>
      <c r="E16" s="38">
        <v>129.65418678995442</v>
      </c>
      <c r="F16" s="37">
        <v>39.066766859193422</v>
      </c>
      <c r="G16" s="38">
        <v>0.82302666798186597</v>
      </c>
      <c r="H16" s="35">
        <v>163.33602324697739</v>
      </c>
      <c r="I16" s="36">
        <v>2.4513324071923477</v>
      </c>
      <c r="J16" s="39">
        <v>0.56210304059558336</v>
      </c>
      <c r="K16" s="40">
        <v>3.7307677517880171E-3</v>
      </c>
      <c r="L16" s="37">
        <v>70645.047443340125</v>
      </c>
      <c r="M16" s="38">
        <v>685.4399347593536</v>
      </c>
      <c r="N16" s="41">
        <v>64723.106552583718</v>
      </c>
      <c r="O16" s="42">
        <v>4249.3011163109322</v>
      </c>
      <c r="P16" s="37">
        <v>196.06810960180812</v>
      </c>
      <c r="Q16" s="38">
        <v>3.766571970730392</v>
      </c>
      <c r="R16" s="43">
        <f>(N16-63)</f>
        <v>64660.106552583718</v>
      </c>
      <c r="S16" s="44">
        <f t="shared" ref="S16:S27" si="3">O16</f>
        <v>4249.3011163109322</v>
      </c>
      <c r="T16" s="45" t="s">
        <v>38</v>
      </c>
    </row>
    <row r="17" spans="1:20" s="8" customFormat="1">
      <c r="A17" s="34" t="s">
        <v>39</v>
      </c>
      <c r="B17" s="35">
        <v>81.437482654855373</v>
      </c>
      <c r="C17" s="36">
        <v>0.10038224271376286</v>
      </c>
      <c r="D17" s="37">
        <v>2467.2275651991645</v>
      </c>
      <c r="E17" s="38">
        <v>49.459567210434486</v>
      </c>
      <c r="F17" s="37">
        <v>54.036215561951472</v>
      </c>
      <c r="G17" s="38">
        <v>1.1479181677046912</v>
      </c>
      <c r="H17" s="35">
        <v>173.12580404906709</v>
      </c>
      <c r="I17" s="36">
        <v>1.7993373698279882</v>
      </c>
      <c r="J17" s="39">
        <v>9.9289683209808216E-2</v>
      </c>
      <c r="K17" s="40">
        <v>7.0863710035680254E-4</v>
      </c>
      <c r="L17" s="37">
        <v>9623.2906879752954</v>
      </c>
      <c r="M17" s="38">
        <v>73.329176741592988</v>
      </c>
      <c r="N17" s="41">
        <v>8872.1144662825391</v>
      </c>
      <c r="O17" s="42">
        <v>536.3795655099741</v>
      </c>
      <c r="P17" s="37">
        <v>177.51518694127535</v>
      </c>
      <c r="Q17" s="38">
        <v>1.8644219478001163</v>
      </c>
      <c r="R17" s="43">
        <f t="shared" ref="R17:R27" si="4">(N17-63)</f>
        <v>8809.1144662825391</v>
      </c>
      <c r="S17" s="44">
        <f t="shared" si="3"/>
        <v>536.3795655099741</v>
      </c>
      <c r="T17" s="45" t="s">
        <v>40</v>
      </c>
    </row>
    <row r="18" spans="1:20" s="8" customFormat="1">
      <c r="A18" s="34" t="s">
        <v>41</v>
      </c>
      <c r="B18" s="35">
        <v>96.206715768921399</v>
      </c>
      <c r="C18" s="36">
        <v>0.12736287524882545</v>
      </c>
      <c r="D18" s="37">
        <v>1342.4816577429297</v>
      </c>
      <c r="E18" s="38">
        <v>26.937810051396465</v>
      </c>
      <c r="F18" s="37">
        <v>111.49729585929202</v>
      </c>
      <c r="G18" s="38">
        <v>2.3823975065042302</v>
      </c>
      <c r="H18" s="35">
        <v>168.93718937005332</v>
      </c>
      <c r="I18" s="36">
        <v>2.0563877090239178</v>
      </c>
      <c r="J18" s="39">
        <v>9.4362977819570731E-2</v>
      </c>
      <c r="K18" s="40">
        <v>7.0413902108161974E-4</v>
      </c>
      <c r="L18" s="37">
        <v>9160.6166503517616</v>
      </c>
      <c r="M18" s="38">
        <v>73.166872664244778</v>
      </c>
      <c r="N18" s="41">
        <v>8813.9627712560996</v>
      </c>
      <c r="O18" s="42">
        <v>255.78901260221937</v>
      </c>
      <c r="P18" s="37">
        <v>173.19195085656096</v>
      </c>
      <c r="Q18" s="38">
        <v>2.1118824658922475</v>
      </c>
      <c r="R18" s="43">
        <f t="shared" si="4"/>
        <v>8750.9627712560996</v>
      </c>
      <c r="S18" s="44">
        <f t="shared" si="3"/>
        <v>255.78901260221937</v>
      </c>
      <c r="T18" s="45" t="s">
        <v>42</v>
      </c>
    </row>
    <row r="19" spans="1:20" s="8" customFormat="1">
      <c r="A19" s="34" t="s">
        <v>43</v>
      </c>
      <c r="B19" s="35">
        <v>99.295722688413903</v>
      </c>
      <c r="C19" s="36">
        <v>0.13891079969331541</v>
      </c>
      <c r="D19" s="37">
        <v>555.4045093176934</v>
      </c>
      <c r="E19" s="38">
        <v>11.164417070223674</v>
      </c>
      <c r="F19" s="37">
        <v>267.49387680736885</v>
      </c>
      <c r="G19" s="38">
        <v>5.5527754132484199</v>
      </c>
      <c r="H19" s="35">
        <v>165.9817525725087</v>
      </c>
      <c r="I19" s="36">
        <v>2.0364795284508794</v>
      </c>
      <c r="J19" s="39">
        <v>9.0745905177687908E-2</v>
      </c>
      <c r="K19" s="40">
        <v>4.8703644705294999E-4</v>
      </c>
      <c r="L19" s="37">
        <v>8819.016057809602</v>
      </c>
      <c r="M19" s="38">
        <v>51.801867954433725</v>
      </c>
      <c r="N19" s="41">
        <v>8679.8158287701826</v>
      </c>
      <c r="O19" s="42">
        <v>111.17398168834549</v>
      </c>
      <c r="P19" s="37">
        <v>170.09767381033751</v>
      </c>
      <c r="Q19" s="38">
        <v>2.087661199184923</v>
      </c>
      <c r="R19" s="43">
        <f t="shared" si="4"/>
        <v>8616.8158287701826</v>
      </c>
      <c r="S19" s="44">
        <f t="shared" si="3"/>
        <v>111.17398168834549</v>
      </c>
      <c r="T19" s="45" t="s">
        <v>44</v>
      </c>
    </row>
    <row r="20" spans="1:20" s="8" customFormat="1">
      <c r="A20" s="34" t="s">
        <v>45</v>
      </c>
      <c r="B20" s="35">
        <v>67.263931416065915</v>
      </c>
      <c r="C20" s="36">
        <v>8.8184203001644146E-2</v>
      </c>
      <c r="D20" s="37">
        <v>319.04919567021949</v>
      </c>
      <c r="E20" s="38">
        <v>6.4456278129296285</v>
      </c>
      <c r="F20" s="37">
        <v>307.41356079414174</v>
      </c>
      <c r="G20" s="38">
        <v>6.6816053739988677</v>
      </c>
      <c r="H20" s="35">
        <v>157.66517816458637</v>
      </c>
      <c r="I20" s="36">
        <v>2.1748041098913116</v>
      </c>
      <c r="J20" s="39">
        <v>8.8436747093468382E-2</v>
      </c>
      <c r="K20" s="40">
        <v>7.1834326872472246E-4</v>
      </c>
      <c r="L20" s="37">
        <v>8650.6922499106331</v>
      </c>
      <c r="M20" s="38">
        <v>74.971538140567418</v>
      </c>
      <c r="N20" s="41">
        <v>8531.786649089192</v>
      </c>
      <c r="O20" s="42">
        <v>112.57070850143504</v>
      </c>
      <c r="P20" s="37">
        <v>161.50738634288138</v>
      </c>
      <c r="Q20" s="38">
        <v>2.2283935645337971</v>
      </c>
      <c r="R20" s="43">
        <f t="shared" si="4"/>
        <v>8468.786649089192</v>
      </c>
      <c r="S20" s="44">
        <f t="shared" si="3"/>
        <v>112.57070850143504</v>
      </c>
      <c r="T20" s="45" t="s">
        <v>46</v>
      </c>
    </row>
    <row r="21" spans="1:20" s="8" customFormat="1">
      <c r="A21" s="34" t="s">
        <v>47</v>
      </c>
      <c r="B21" s="35">
        <v>112.93130913202442</v>
      </c>
      <c r="C21" s="36">
        <v>0.17910093442372776</v>
      </c>
      <c r="D21" s="37">
        <v>449.4109242298768</v>
      </c>
      <c r="E21" s="38">
        <v>9.0549738986807782</v>
      </c>
      <c r="F21" s="37">
        <v>254.84730362844184</v>
      </c>
      <c r="G21" s="38">
        <v>5.4053625440413402</v>
      </c>
      <c r="H21" s="35">
        <v>130.60215155544742</v>
      </c>
      <c r="I21" s="36">
        <v>2.3112557102134357</v>
      </c>
      <c r="J21" s="39">
        <v>6.1509703965914139E-2</v>
      </c>
      <c r="K21" s="40">
        <v>4.1909264711987183E-4</v>
      </c>
      <c r="L21" s="37">
        <v>6093.8063984297805</v>
      </c>
      <c r="M21" s="38">
        <v>44.565295374783361</v>
      </c>
      <c r="N21" s="41">
        <v>5991.5294537501086</v>
      </c>
      <c r="O21" s="42">
        <v>84.900178950647728</v>
      </c>
      <c r="P21" s="37">
        <v>132.82920765264132</v>
      </c>
      <c r="Q21" s="38">
        <v>2.3508831667211152</v>
      </c>
      <c r="R21" s="43">
        <f t="shared" si="4"/>
        <v>5928.5294537501086</v>
      </c>
      <c r="S21" s="44">
        <f t="shared" si="3"/>
        <v>84.900178950647728</v>
      </c>
      <c r="T21" s="45" t="s">
        <v>48</v>
      </c>
    </row>
    <row r="22" spans="1:20" s="8" customFormat="1">
      <c r="A22" s="34" t="s">
        <v>49</v>
      </c>
      <c r="B22" s="35">
        <v>129.87159421935786</v>
      </c>
      <c r="C22" s="36">
        <v>0.20910968446304437</v>
      </c>
      <c r="D22" s="37">
        <v>448.93635113736133</v>
      </c>
      <c r="E22" s="38">
        <v>9.0519311642249267</v>
      </c>
      <c r="F22" s="37">
        <v>189.54393703913451</v>
      </c>
      <c r="G22" s="38">
        <v>4.2223429733932019</v>
      </c>
      <c r="H22" s="35">
        <v>111.62552933592251</v>
      </c>
      <c r="I22" s="36">
        <v>2.2399126473840099</v>
      </c>
      <c r="J22" s="39">
        <v>3.9738807402512205E-2</v>
      </c>
      <c r="K22" s="40">
        <v>3.8173494175060892E-4</v>
      </c>
      <c r="L22" s="37">
        <v>3967.301234908231</v>
      </c>
      <c r="M22" s="38">
        <v>39.64256361717527</v>
      </c>
      <c r="N22" s="41">
        <v>3876.8702673746561</v>
      </c>
      <c r="O22" s="42">
        <v>75.207468338810713</v>
      </c>
      <c r="P22" s="37">
        <v>112.85350299194909</v>
      </c>
      <c r="Q22" s="38">
        <v>2.2646802153097951</v>
      </c>
      <c r="R22" s="43">
        <f t="shared" si="4"/>
        <v>3813.8702673746561</v>
      </c>
      <c r="S22" s="44">
        <f t="shared" si="3"/>
        <v>75.207468338810713</v>
      </c>
      <c r="T22" s="45" t="s">
        <v>50</v>
      </c>
    </row>
    <row r="23" spans="1:20" s="8" customFormat="1">
      <c r="A23" s="34" t="s">
        <v>51</v>
      </c>
      <c r="B23" s="35">
        <v>134.90086830548492</v>
      </c>
      <c r="C23" s="36">
        <v>0.24633327013126066</v>
      </c>
      <c r="D23" s="37">
        <v>239.16637002334897</v>
      </c>
      <c r="E23" s="38">
        <v>4.87270028659358</v>
      </c>
      <c r="F23" s="37">
        <v>348.81255638830334</v>
      </c>
      <c r="G23" s="38">
        <v>7.9065510952375186</v>
      </c>
      <c r="H23" s="35">
        <v>109.00288873692543</v>
      </c>
      <c r="I23" s="36">
        <v>2.400084941409113</v>
      </c>
      <c r="J23" s="39">
        <v>3.7506955098837169E-2</v>
      </c>
      <c r="K23" s="40">
        <v>3.7887770744536017E-4</v>
      </c>
      <c r="L23" s="37">
        <v>3749.7781321361877</v>
      </c>
      <c r="M23" s="38">
        <v>39.399335256677197</v>
      </c>
      <c r="N23" s="41">
        <v>3703.2924730377508</v>
      </c>
      <c r="O23" s="42">
        <v>51.277735172724732</v>
      </c>
      <c r="P23" s="37">
        <v>110.14804225497424</v>
      </c>
      <c r="Q23" s="38">
        <v>2.4253519323418677</v>
      </c>
      <c r="R23" s="43">
        <f t="shared" si="4"/>
        <v>3640.2924730377508</v>
      </c>
      <c r="S23" s="44">
        <f t="shared" si="3"/>
        <v>51.277735172724732</v>
      </c>
      <c r="T23" s="45" t="s">
        <v>52</v>
      </c>
    </row>
    <row r="24" spans="1:20" s="8" customFormat="1">
      <c r="A24" s="34" t="s">
        <v>53</v>
      </c>
      <c r="B24" s="35">
        <v>136.82080399041382</v>
      </c>
      <c r="C24" s="36">
        <v>0.17507426998008616</v>
      </c>
      <c r="D24" s="37">
        <v>291.20044525021183</v>
      </c>
      <c r="E24" s="38">
        <v>5.8945398620954323</v>
      </c>
      <c r="F24" s="37">
        <v>157.6268137283044</v>
      </c>
      <c r="G24" s="38">
        <v>4.193614133750736</v>
      </c>
      <c r="H24" s="35">
        <v>96.170079127091185</v>
      </c>
      <c r="I24" s="36">
        <v>1.8243645293343616</v>
      </c>
      <c r="J24" s="39">
        <v>2.034718458459937E-2</v>
      </c>
      <c r="K24" s="40">
        <v>3.5224717045899504E-4</v>
      </c>
      <c r="L24" s="37">
        <v>2042.6027232657457</v>
      </c>
      <c r="M24" s="38">
        <v>35.850784141326059</v>
      </c>
      <c r="N24" s="41">
        <v>1986.113681681514</v>
      </c>
      <c r="O24" s="42">
        <v>53.662822419970553</v>
      </c>
      <c r="P24" s="37">
        <v>96.71061941479401</v>
      </c>
      <c r="Q24" s="38">
        <v>1.8346771386686176</v>
      </c>
      <c r="R24" s="43">
        <f t="shared" si="4"/>
        <v>1923.113681681514</v>
      </c>
      <c r="S24" s="44">
        <f t="shared" si="3"/>
        <v>53.662822419970553</v>
      </c>
      <c r="T24" s="45" t="s">
        <v>54</v>
      </c>
    </row>
    <row r="25" spans="1:20" s="8" customFormat="1">
      <c r="A25" s="34" t="s">
        <v>55</v>
      </c>
      <c r="B25" s="35">
        <v>99.404105558473915</v>
      </c>
      <c r="C25" s="36">
        <v>0.16804797845066324</v>
      </c>
      <c r="D25" s="37">
        <v>73.643931291215097</v>
      </c>
      <c r="E25" s="38">
        <v>1.6841970648093132</v>
      </c>
      <c r="F25" s="37">
        <v>263.2057689702014</v>
      </c>
      <c r="G25" s="38">
        <v>12.485511171766301</v>
      </c>
      <c r="H25" s="35">
        <v>95.185389467415277</v>
      </c>
      <c r="I25" s="36">
        <v>2.370589925390183</v>
      </c>
      <c r="J25" s="39">
        <v>1.1826667247303364E-2</v>
      </c>
      <c r="K25" s="40">
        <v>4.9191651895716295E-4</v>
      </c>
      <c r="L25" s="37">
        <v>1183.7852903494547</v>
      </c>
      <c r="M25" s="38">
        <v>49.566385701389336</v>
      </c>
      <c r="N25" s="41">
        <v>1164.1030155288659</v>
      </c>
      <c r="O25" s="42">
        <v>51.473185464608733</v>
      </c>
      <c r="P25" s="37">
        <v>95.498603776134246</v>
      </c>
      <c r="Q25" s="38">
        <v>2.3784309754931892</v>
      </c>
      <c r="R25" s="43">
        <f t="shared" si="4"/>
        <v>1101.1030155288659</v>
      </c>
      <c r="S25" s="44">
        <f t="shared" si="3"/>
        <v>51.473185464608733</v>
      </c>
      <c r="T25" s="45" t="s">
        <v>56</v>
      </c>
    </row>
    <row r="26" spans="1:20" s="8" customFormat="1">
      <c r="A26" s="34" t="s">
        <v>57</v>
      </c>
      <c r="B26" s="35">
        <v>183.27838027161047</v>
      </c>
      <c r="C26" s="36">
        <v>0.31259726273947142</v>
      </c>
      <c r="D26" s="37">
        <v>225.88848715962013</v>
      </c>
      <c r="E26" s="38">
        <v>4.6241807627727924</v>
      </c>
      <c r="F26" s="37">
        <v>95.361506209779421</v>
      </c>
      <c r="G26" s="38">
        <v>4.3254331229830214</v>
      </c>
      <c r="H26" s="35">
        <v>91.959473329332738</v>
      </c>
      <c r="I26" s="36">
        <v>2.2027504207719986</v>
      </c>
      <c r="J26" s="39">
        <v>7.1283709599859963E-3</v>
      </c>
      <c r="K26" s="40">
        <v>2.8878400347158944E-4</v>
      </c>
      <c r="L26" s="37">
        <v>714.12499611314502</v>
      </c>
      <c r="M26" s="38">
        <v>29.059071235165469</v>
      </c>
      <c r="N26" s="41">
        <v>681.27987740713024</v>
      </c>
      <c r="O26" s="42">
        <v>37.194730118369776</v>
      </c>
      <c r="P26" s="37">
        <v>92.136445884615313</v>
      </c>
      <c r="Q26" s="38">
        <v>2.2070107210509677</v>
      </c>
      <c r="R26" s="43">
        <f t="shared" si="4"/>
        <v>618.27987740713024</v>
      </c>
      <c r="S26" s="44">
        <f t="shared" si="3"/>
        <v>37.194730118369776</v>
      </c>
      <c r="T26" s="45" t="s">
        <v>58</v>
      </c>
    </row>
    <row r="27" spans="1:20" s="8" customFormat="1">
      <c r="A27" s="34" t="s">
        <v>59</v>
      </c>
      <c r="B27" s="35">
        <v>108.04030903398258</v>
      </c>
      <c r="C27" s="36">
        <v>0.11123559337873967</v>
      </c>
      <c r="D27" s="37">
        <v>210.56631034422006</v>
      </c>
      <c r="E27" s="38">
        <v>4.2474665216738154</v>
      </c>
      <c r="F27" s="37">
        <v>14.932826849462931</v>
      </c>
      <c r="G27" s="38">
        <v>2.1342916139618415</v>
      </c>
      <c r="H27" s="35">
        <v>84.249371267325571</v>
      </c>
      <c r="I27" s="36">
        <v>1.4654400457963592</v>
      </c>
      <c r="J27" s="39">
        <v>1.7651411126017723E-3</v>
      </c>
      <c r="K27" s="40">
        <v>2.497662346629089E-4</v>
      </c>
      <c r="L27" s="37">
        <v>177.6648603068144</v>
      </c>
      <c r="M27" s="38">
        <v>25.160602661828321</v>
      </c>
      <c r="N27" s="41">
        <v>125.34608254861305</v>
      </c>
      <c r="O27" s="42">
        <v>44.745552536577286</v>
      </c>
      <c r="P27" s="37">
        <v>84.279178425786569</v>
      </c>
      <c r="Q27" s="38">
        <v>1.46599714299481</v>
      </c>
      <c r="R27" s="43">
        <f t="shared" si="4"/>
        <v>62.346082548613055</v>
      </c>
      <c r="S27" s="44">
        <f t="shared" si="3"/>
        <v>44.745552536577286</v>
      </c>
      <c r="T27" s="45" t="s">
        <v>60</v>
      </c>
    </row>
    <row r="28" spans="1:20" s="8" customFormat="1">
      <c r="A28" s="46"/>
      <c r="B28" s="47"/>
      <c r="C28" s="48"/>
      <c r="D28" s="49"/>
      <c r="E28" s="50"/>
      <c r="F28" s="49"/>
      <c r="G28" s="50"/>
      <c r="H28" s="47"/>
      <c r="I28" s="48"/>
      <c r="J28" s="46"/>
      <c r="K28" s="51"/>
      <c r="L28" s="49"/>
      <c r="M28" s="50"/>
      <c r="N28" s="52"/>
      <c r="O28" s="53"/>
      <c r="P28" s="47"/>
      <c r="Q28" s="48"/>
      <c r="R28" s="54"/>
      <c r="S28" s="55"/>
      <c r="T28" s="4"/>
    </row>
    <row r="29" spans="1:20" s="8" customFormat="1">
      <c r="A29" s="4"/>
      <c r="B29" s="35"/>
      <c r="C29" s="36"/>
      <c r="D29" s="37"/>
      <c r="E29" s="38"/>
      <c r="F29" s="35"/>
      <c r="G29" s="36"/>
      <c r="H29" s="35"/>
      <c r="I29" s="36"/>
      <c r="J29" s="4"/>
      <c r="K29" s="56"/>
      <c r="L29" s="37"/>
      <c r="M29" s="38"/>
      <c r="N29" s="41"/>
      <c r="O29" s="42"/>
      <c r="P29" s="35"/>
      <c r="Q29" s="36"/>
      <c r="R29" s="4"/>
      <c r="S29" s="4"/>
      <c r="T29" s="4"/>
    </row>
    <row r="30" spans="1:20" s="8" customFormat="1" ht="15.75">
      <c r="A30" s="4" t="s">
        <v>61</v>
      </c>
      <c r="B30" s="35"/>
      <c r="C30" s="36"/>
      <c r="D30" s="37"/>
      <c r="E30" s="38"/>
      <c r="F30" s="35"/>
      <c r="G30" s="36"/>
      <c r="H30" s="35"/>
      <c r="I30" s="36"/>
      <c r="J30" s="4"/>
      <c r="K30" s="56"/>
      <c r="L30" s="37"/>
      <c r="M30" s="38"/>
      <c r="N30" s="41"/>
      <c r="O30" s="42"/>
      <c r="P30" s="35"/>
      <c r="Q30" s="36"/>
      <c r="R30" s="4"/>
      <c r="S30" s="4"/>
      <c r="T30" s="4"/>
    </row>
    <row r="31" spans="1:20" s="8" customFormat="1" ht="15.75">
      <c r="A31" s="4" t="s">
        <v>62</v>
      </c>
      <c r="B31" s="35"/>
      <c r="C31" s="36"/>
      <c r="D31" s="37"/>
      <c r="E31" s="38"/>
      <c r="F31" s="35"/>
      <c r="G31" s="36"/>
      <c r="H31" s="35"/>
      <c r="I31" s="36"/>
      <c r="J31" s="4"/>
      <c r="K31" s="56"/>
      <c r="L31" s="37"/>
      <c r="M31" s="38"/>
      <c r="N31" s="41"/>
      <c r="O31" s="42"/>
      <c r="P31" s="35"/>
      <c r="Q31" s="36"/>
      <c r="R31" s="4"/>
      <c r="S31" s="4"/>
      <c r="T31" s="4"/>
    </row>
    <row r="32" spans="1:20" s="8" customFormat="1" ht="14.25">
      <c r="A32" s="4" t="s">
        <v>63</v>
      </c>
      <c r="B32" s="35"/>
      <c r="C32" s="36"/>
      <c r="D32" s="37"/>
      <c r="E32" s="38"/>
      <c r="F32" s="35"/>
      <c r="G32" s="36"/>
      <c r="H32" s="35"/>
      <c r="I32" s="36"/>
      <c r="J32" s="4"/>
      <c r="K32" s="56"/>
      <c r="L32" s="37"/>
      <c r="M32" s="38"/>
      <c r="N32" s="41"/>
      <c r="O32" s="42"/>
      <c r="P32" s="35"/>
      <c r="Q32" s="36"/>
      <c r="R32" s="4"/>
      <c r="S32" s="4"/>
      <c r="T32" s="4"/>
    </row>
    <row r="33" spans="1:20" s="8" customFormat="1" ht="14.25">
      <c r="A33" s="4" t="s">
        <v>64</v>
      </c>
      <c r="B33" s="35"/>
      <c r="C33" s="36"/>
      <c r="D33" s="37"/>
      <c r="E33" s="38"/>
      <c r="F33" s="35"/>
      <c r="G33" s="36"/>
      <c r="H33" s="35"/>
      <c r="I33" s="36"/>
      <c r="J33" s="4"/>
      <c r="K33" s="56"/>
      <c r="L33" s="37"/>
      <c r="M33" s="38"/>
      <c r="N33" s="41"/>
      <c r="O33" s="42"/>
      <c r="P33" s="35"/>
      <c r="Q33" s="36"/>
      <c r="R33" s="4"/>
      <c r="S33" s="4"/>
      <c r="T33" s="4"/>
    </row>
    <row r="34" spans="1:20" s="8" customFormat="1">
      <c r="A34" s="4" t="s">
        <v>65</v>
      </c>
      <c r="B34" s="35"/>
      <c r="C34" s="36"/>
      <c r="D34" s="37"/>
      <c r="E34" s="38"/>
      <c r="F34" s="35"/>
      <c r="G34" s="36"/>
      <c r="H34" s="35"/>
      <c r="I34" s="36"/>
      <c r="J34" s="4"/>
      <c r="K34" s="56"/>
      <c r="L34" s="37"/>
      <c r="M34" s="38"/>
      <c r="N34" s="41"/>
      <c r="O34" s="42"/>
      <c r="P34" s="35"/>
      <c r="Q34" s="36"/>
      <c r="R34" s="4"/>
      <c r="S34" s="4"/>
      <c r="T34" s="4"/>
    </row>
    <row r="35" spans="1:20" s="8" customFormat="1">
      <c r="A35" s="20"/>
      <c r="B35" s="20"/>
      <c r="C35" s="20"/>
      <c r="E35" s="19"/>
      <c r="G35" s="21"/>
    </row>
    <row r="36" spans="1:20" s="8" customFormat="1">
      <c r="E36" s="19"/>
      <c r="G36" s="21"/>
    </row>
    <row r="37" spans="1:20" s="8" customFormat="1">
      <c r="A37" s="20"/>
      <c r="B37" s="20"/>
      <c r="C37" s="20"/>
      <c r="E37" s="57"/>
      <c r="G37" s="58"/>
    </row>
    <row r="38" spans="1:20" s="8" customFormat="1">
      <c r="E38" s="57"/>
      <c r="G38" s="58"/>
    </row>
    <row r="39" spans="1:20" s="8" customFormat="1">
      <c r="E39" s="57"/>
      <c r="G39" s="58"/>
    </row>
    <row r="40" spans="1:20" s="8" customFormat="1">
      <c r="E40" s="59"/>
      <c r="F40" s="20"/>
      <c r="G40" s="21"/>
    </row>
    <row r="41" spans="1:20" s="8" customFormat="1">
      <c r="E41" s="57"/>
      <c r="G41" s="21"/>
    </row>
    <row r="42" spans="1:20" s="8" customFormat="1">
      <c r="E42" s="57"/>
      <c r="G42" s="21"/>
    </row>
    <row r="43" spans="1:20" s="8" customFormat="1">
      <c r="E43" s="57"/>
      <c r="G43" s="21"/>
    </row>
    <row r="44" spans="1:20" s="8" customFormat="1">
      <c r="E44" s="57"/>
      <c r="G44" s="21"/>
    </row>
    <row r="45" spans="1:20" s="8" customFormat="1">
      <c r="E45" s="57"/>
      <c r="G45" s="21"/>
    </row>
    <row r="46" spans="1:20" s="8" customFormat="1">
      <c r="E46" s="59"/>
      <c r="F46" s="20"/>
      <c r="G46" s="21"/>
    </row>
    <row r="47" spans="1:20" s="8" customFormat="1">
      <c r="E47" s="57"/>
      <c r="G47" s="21"/>
    </row>
    <row r="48" spans="1:20" s="8" customFormat="1">
      <c r="E48" s="57"/>
      <c r="G48" s="21"/>
    </row>
    <row r="49" spans="1:7" s="8" customFormat="1">
      <c r="E49" s="57"/>
      <c r="F49" s="20"/>
      <c r="G49" s="21"/>
    </row>
    <row r="50" spans="1:7" s="8" customFormat="1">
      <c r="E50" s="57"/>
      <c r="G50" s="21"/>
    </row>
    <row r="51" spans="1:7" s="8" customFormat="1">
      <c r="E51" s="57"/>
      <c r="G51" s="21"/>
    </row>
    <row r="52" spans="1:7" s="8" customFormat="1">
      <c r="A52" s="20"/>
      <c r="B52" s="20"/>
      <c r="C52" s="20"/>
      <c r="E52" s="57"/>
      <c r="G52" s="21"/>
    </row>
    <row r="53" spans="1:7" s="8" customFormat="1">
      <c r="E53" s="19"/>
      <c r="G53" s="21"/>
    </row>
    <row r="54" spans="1:7" s="8" customFormat="1">
      <c r="A54" s="20"/>
      <c r="B54" s="20"/>
      <c r="C54" s="20"/>
      <c r="E54" s="19"/>
      <c r="G54" s="21"/>
    </row>
    <row r="55" spans="1:7" s="8" customFormat="1">
      <c r="E55" s="19"/>
      <c r="G55" s="21"/>
    </row>
    <row r="56" spans="1:7" s="8" customFormat="1">
      <c r="E56" s="19"/>
      <c r="G56" s="21"/>
    </row>
    <row r="57" spans="1:7" s="8" customFormat="1">
      <c r="E57" s="19"/>
      <c r="G57" s="21"/>
    </row>
    <row r="58" spans="1:7" s="8" customFormat="1">
      <c r="E58" s="59"/>
      <c r="F58" s="20"/>
      <c r="G58" s="21"/>
    </row>
    <row r="59" spans="1:7" s="8" customFormat="1">
      <c r="E59" s="19"/>
      <c r="G59" s="21"/>
    </row>
    <row r="60" spans="1:7" s="8" customFormat="1">
      <c r="E60" s="19"/>
      <c r="G60" s="21"/>
    </row>
    <row r="61" spans="1:7" s="8" customFormat="1">
      <c r="E61" s="19"/>
      <c r="G61" s="21"/>
    </row>
    <row r="62" spans="1:7" s="8" customFormat="1">
      <c r="E62" s="19"/>
      <c r="G62" s="21"/>
    </row>
    <row r="63" spans="1:7" s="8" customFormat="1">
      <c r="E63" s="19"/>
      <c r="G63" s="21"/>
    </row>
    <row r="64" spans="1:7" s="8" customFormat="1">
      <c r="E64" s="59"/>
      <c r="F64" s="20"/>
      <c r="G64" s="21"/>
    </row>
    <row r="65" spans="1:7" s="8" customFormat="1">
      <c r="E65" s="19"/>
      <c r="G65" s="21"/>
    </row>
    <row r="66" spans="1:7" s="8" customFormat="1">
      <c r="E66" s="19"/>
      <c r="G66" s="21"/>
    </row>
    <row r="67" spans="1:7" s="8" customFormat="1">
      <c r="E67" s="19"/>
      <c r="G67" s="21"/>
    </row>
    <row r="68" spans="1:7" s="8" customFormat="1">
      <c r="E68" s="19"/>
      <c r="G68" s="21"/>
    </row>
    <row r="69" spans="1:7" s="8" customFormat="1">
      <c r="E69" s="19"/>
      <c r="G69" s="21"/>
    </row>
    <row r="70" spans="1:7" s="8" customFormat="1">
      <c r="E70" s="19"/>
      <c r="G70" s="21"/>
    </row>
    <row r="71" spans="1:7" s="8" customFormat="1">
      <c r="E71" s="19"/>
      <c r="G71" s="21"/>
    </row>
    <row r="72" spans="1:7" s="8" customFormat="1">
      <c r="E72" s="19"/>
      <c r="G72" s="21"/>
    </row>
    <row r="73" spans="1:7" s="8" customFormat="1">
      <c r="E73" s="59"/>
      <c r="F73" s="20"/>
      <c r="G73" s="21"/>
    </row>
    <row r="74" spans="1:7" s="8" customFormat="1">
      <c r="E74" s="60"/>
      <c r="G74" s="21"/>
    </row>
    <row r="75" spans="1:7" s="8" customFormat="1">
      <c r="E75" s="60"/>
      <c r="G75" s="21"/>
    </row>
    <row r="76" spans="1:7" s="8" customFormat="1">
      <c r="A76" s="20"/>
      <c r="B76" s="20"/>
      <c r="C76" s="20"/>
      <c r="E76" s="60"/>
      <c r="G76" s="21"/>
    </row>
    <row r="77" spans="1:7" s="8" customFormat="1">
      <c r="E77" s="60"/>
      <c r="G77" s="21"/>
    </row>
    <row r="78" spans="1:7" s="8" customFormat="1">
      <c r="A78" s="20"/>
      <c r="B78" s="20"/>
      <c r="C78" s="20"/>
      <c r="E78" s="60"/>
      <c r="G78" s="21"/>
    </row>
    <row r="79" spans="1:7" s="8" customFormat="1">
      <c r="E79" s="60"/>
      <c r="G79" s="21"/>
    </row>
    <row r="80" spans="1:7" s="8" customFormat="1">
      <c r="E80" s="60"/>
      <c r="G80" s="21"/>
    </row>
    <row r="81" spans="5:7" s="8" customFormat="1">
      <c r="E81" s="60"/>
      <c r="G81" s="21"/>
    </row>
    <row r="82" spans="5:7" s="8" customFormat="1">
      <c r="E82" s="60"/>
      <c r="G82" s="21"/>
    </row>
    <row r="83" spans="5:7" s="8" customFormat="1">
      <c r="E83" s="60"/>
      <c r="G83" s="21"/>
    </row>
    <row r="84" spans="5:7" s="8" customFormat="1">
      <c r="E84" s="59"/>
      <c r="F84" s="20"/>
      <c r="G84" s="21"/>
    </row>
    <row r="85" spans="5:7" s="8" customFormat="1">
      <c r="E85" s="19"/>
      <c r="G85" s="21"/>
    </row>
    <row r="86" spans="5:7" s="8" customFormat="1">
      <c r="E86" s="19"/>
      <c r="G86" s="21"/>
    </row>
    <row r="87" spans="5:7" s="8" customFormat="1">
      <c r="E87" s="19"/>
      <c r="G87" s="21"/>
    </row>
    <row r="88" spans="5:7" s="8" customFormat="1">
      <c r="E88" s="19"/>
      <c r="G88" s="21"/>
    </row>
    <row r="89" spans="5:7" s="8" customFormat="1">
      <c r="E89" s="19"/>
      <c r="G89" s="21"/>
    </row>
    <row r="90" spans="5:7" s="8" customFormat="1">
      <c r="E90" s="59"/>
      <c r="F90" s="20"/>
      <c r="G90" s="21"/>
    </row>
    <row r="91" spans="5:7" s="8" customFormat="1">
      <c r="E91" s="19"/>
      <c r="G91" s="21"/>
    </row>
    <row r="92" spans="5:7" s="8" customFormat="1">
      <c r="E92" s="19"/>
      <c r="G92" s="21"/>
    </row>
    <row r="93" spans="5:7" s="8" customFormat="1">
      <c r="E93" s="19"/>
      <c r="G93" s="58"/>
    </row>
    <row r="94" spans="5:7" s="8" customFormat="1">
      <c r="E94" s="19"/>
      <c r="G94" s="21"/>
    </row>
    <row r="95" spans="5:7" s="8" customFormat="1">
      <c r="E95" s="19"/>
      <c r="G95" s="21"/>
    </row>
    <row r="96" spans="5:7" s="8" customFormat="1">
      <c r="E96" s="19"/>
      <c r="G96" s="21"/>
    </row>
    <row r="97" spans="5:7" s="8" customFormat="1">
      <c r="E97" s="19"/>
      <c r="G97" s="21"/>
    </row>
    <row r="98" spans="5:7" s="8" customFormat="1">
      <c r="E98" s="19"/>
      <c r="G98" s="21"/>
    </row>
    <row r="99" spans="5:7" s="8" customFormat="1">
      <c r="E99" s="19"/>
      <c r="G99" s="21"/>
    </row>
    <row r="100" spans="5:7" s="8" customFormat="1">
      <c r="E100" s="19"/>
      <c r="G100" s="58"/>
    </row>
    <row r="101" spans="5:7" s="8" customFormat="1">
      <c r="E101" s="19"/>
      <c r="G101" s="21"/>
    </row>
    <row r="102" spans="5:7" s="8" customFormat="1">
      <c r="E102" s="19"/>
      <c r="G102" s="21"/>
    </row>
    <row r="103" spans="5:7" s="8" customFormat="1">
      <c r="E103" s="19"/>
      <c r="G103" s="21"/>
    </row>
    <row r="104" spans="5:7" s="8" customFormat="1">
      <c r="E104" s="19"/>
      <c r="G104" s="21"/>
    </row>
    <row r="105" spans="5:7" s="8" customFormat="1">
      <c r="E105" s="19"/>
      <c r="G105" s="21"/>
    </row>
    <row r="106" spans="5:7" s="8" customFormat="1">
      <c r="E106" s="19"/>
      <c r="G106" s="21"/>
    </row>
    <row r="107" spans="5:7" s="8" customFormat="1">
      <c r="E107" s="19"/>
      <c r="G107" s="58"/>
    </row>
    <row r="108" spans="5:7" s="8" customFormat="1">
      <c r="E108" s="19"/>
      <c r="G108" s="61"/>
    </row>
    <row r="109" spans="5:7" s="8" customFormat="1">
      <c r="E109" s="19"/>
      <c r="G109" s="61"/>
    </row>
    <row r="110" spans="5:7" s="8" customFormat="1">
      <c r="E110" s="19"/>
      <c r="G110" s="61"/>
    </row>
    <row r="111" spans="5:7" s="8" customFormat="1">
      <c r="E111" s="19"/>
      <c r="G111" s="61"/>
    </row>
    <row r="112" spans="5:7" s="8" customFormat="1">
      <c r="E112" s="19"/>
      <c r="G112" s="61"/>
    </row>
    <row r="116" spans="5:5">
      <c r="E116" s="10"/>
    </row>
  </sheetData>
  <mergeCells count="18">
    <mergeCell ref="P14:Q14"/>
    <mergeCell ref="R14:S14"/>
    <mergeCell ref="N13:O13"/>
    <mergeCell ref="P13:Q13"/>
    <mergeCell ref="R13:S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</mergeCells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U-Th</vt:lpstr>
    </vt:vector>
  </TitlesOfParts>
  <Company>Univ Bordeaux CNRS OASU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DEVAUX</dc:creator>
  <cp:lastModifiedBy>Ludovic DEVAUX</cp:lastModifiedBy>
  <dcterms:created xsi:type="dcterms:W3CDTF">2023-06-23T12:23:11Z</dcterms:created>
  <dcterms:modified xsi:type="dcterms:W3CDTF">2023-06-23T12:23:32Z</dcterms:modified>
</cp:coreProperties>
</file>