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Chau-stm6-may2014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C235" i="1" l="1"/>
  <c r="F235" i="1" s="1"/>
  <c r="F228" i="1"/>
  <c r="C228" i="1"/>
  <c r="C221" i="1"/>
  <c r="F221" i="1" s="1"/>
  <c r="F214" i="1"/>
  <c r="C214" i="1"/>
  <c r="C213" i="1"/>
  <c r="F213" i="1" s="1"/>
  <c r="J212" i="1"/>
  <c r="H212" i="1"/>
  <c r="E212" i="1"/>
  <c r="F211" i="1"/>
  <c r="C211" i="1"/>
  <c r="C210" i="1"/>
  <c r="F210" i="1" s="1"/>
  <c r="C209" i="1"/>
  <c r="F209" i="1" s="1"/>
  <c r="C208" i="1"/>
  <c r="F208" i="1" s="1"/>
  <c r="C207" i="1"/>
  <c r="F207" i="1" s="1"/>
  <c r="C206" i="1"/>
  <c r="F206" i="1" s="1"/>
  <c r="F205" i="1"/>
  <c r="C205" i="1"/>
  <c r="C204" i="1"/>
  <c r="F204" i="1" s="1"/>
  <c r="F203" i="1"/>
  <c r="C203" i="1"/>
  <c r="C202" i="1"/>
  <c r="F202" i="1" s="1"/>
  <c r="C201" i="1"/>
  <c r="F201" i="1" s="1"/>
  <c r="C200" i="1"/>
  <c r="F200" i="1" s="1"/>
  <c r="C199" i="1"/>
  <c r="F199" i="1" s="1"/>
  <c r="C198" i="1"/>
  <c r="F198" i="1" s="1"/>
  <c r="F197" i="1"/>
  <c r="C197" i="1"/>
  <c r="C196" i="1"/>
  <c r="F196" i="1" s="1"/>
  <c r="F195" i="1"/>
  <c r="C195" i="1"/>
  <c r="C194" i="1"/>
  <c r="F194" i="1" s="1"/>
  <c r="C193" i="1"/>
  <c r="F193" i="1" s="1"/>
  <c r="C192" i="1"/>
  <c r="F192" i="1" s="1"/>
  <c r="C191" i="1"/>
  <c r="F191" i="1" s="1"/>
  <c r="C190" i="1"/>
  <c r="F190" i="1" s="1"/>
  <c r="F189" i="1"/>
  <c r="C189" i="1"/>
  <c r="C188" i="1"/>
  <c r="F188" i="1" s="1"/>
  <c r="F187" i="1"/>
  <c r="C187" i="1"/>
  <c r="C186" i="1"/>
  <c r="F186" i="1" s="1"/>
  <c r="C185" i="1"/>
  <c r="F185" i="1" s="1"/>
  <c r="C184" i="1"/>
  <c r="F184" i="1" s="1"/>
  <c r="C183" i="1"/>
  <c r="F183" i="1" s="1"/>
  <c r="C182" i="1"/>
  <c r="F182" i="1" s="1"/>
  <c r="F181" i="1"/>
  <c r="C181" i="1"/>
  <c r="C180" i="1"/>
  <c r="F180" i="1" s="1"/>
  <c r="F179" i="1"/>
  <c r="C179" i="1"/>
  <c r="C178" i="1"/>
  <c r="F178" i="1" s="1"/>
  <c r="C177" i="1"/>
  <c r="F177" i="1" s="1"/>
  <c r="C176" i="1"/>
  <c r="F176" i="1" s="1"/>
  <c r="C175" i="1"/>
  <c r="F175" i="1" s="1"/>
  <c r="C174" i="1"/>
  <c r="F174" i="1" s="1"/>
  <c r="F173" i="1"/>
  <c r="C173" i="1"/>
  <c r="C172" i="1"/>
  <c r="F172" i="1" s="1"/>
  <c r="F171" i="1"/>
  <c r="C171" i="1"/>
  <c r="C170" i="1"/>
  <c r="F170" i="1" s="1"/>
  <c r="C169" i="1"/>
  <c r="F169" i="1" s="1"/>
  <c r="C168" i="1"/>
  <c r="F168" i="1" s="1"/>
  <c r="C167" i="1"/>
  <c r="F167" i="1" s="1"/>
  <c r="J166" i="1"/>
  <c r="H166" i="1"/>
  <c r="E166" i="1"/>
  <c r="F165" i="1"/>
  <c r="C165" i="1"/>
  <c r="C164" i="1"/>
  <c r="F164" i="1" s="1"/>
  <c r="F163" i="1"/>
  <c r="C163" i="1"/>
  <c r="C162" i="1"/>
  <c r="F162" i="1" s="1"/>
  <c r="F161" i="1"/>
  <c r="C161" i="1"/>
  <c r="C160" i="1"/>
  <c r="F160" i="1" s="1"/>
  <c r="F159" i="1"/>
  <c r="C159" i="1"/>
  <c r="C158" i="1"/>
  <c r="F158" i="1" s="1"/>
  <c r="F157" i="1"/>
  <c r="C157" i="1"/>
  <c r="C156" i="1"/>
  <c r="F156" i="1" s="1"/>
  <c r="F155" i="1"/>
  <c r="C155" i="1"/>
  <c r="C154" i="1"/>
  <c r="F154" i="1" s="1"/>
  <c r="F153" i="1"/>
  <c r="C153" i="1"/>
  <c r="C152" i="1"/>
  <c r="F152" i="1" s="1"/>
  <c r="F151" i="1"/>
  <c r="C151" i="1"/>
  <c r="C150" i="1"/>
  <c r="F150" i="1" s="1"/>
  <c r="F149" i="1"/>
  <c r="C149" i="1"/>
  <c r="C148" i="1"/>
  <c r="F148" i="1" s="1"/>
  <c r="F147" i="1"/>
  <c r="C147" i="1"/>
  <c r="C146" i="1"/>
  <c r="F146" i="1" s="1"/>
  <c r="F145" i="1"/>
  <c r="C145" i="1"/>
  <c r="C144" i="1"/>
  <c r="F144" i="1" s="1"/>
  <c r="F143" i="1"/>
  <c r="C143" i="1"/>
  <c r="C142" i="1"/>
  <c r="F142" i="1" s="1"/>
  <c r="F141" i="1"/>
  <c r="C141" i="1"/>
  <c r="C140" i="1"/>
  <c r="F140" i="1" s="1"/>
  <c r="F139" i="1"/>
  <c r="C139" i="1"/>
  <c r="C138" i="1"/>
  <c r="F138" i="1" s="1"/>
  <c r="F137" i="1"/>
  <c r="C137" i="1"/>
  <c r="C136" i="1"/>
  <c r="F136" i="1" s="1"/>
  <c r="F135" i="1"/>
  <c r="C135" i="1"/>
  <c r="C134" i="1"/>
  <c r="F134" i="1" s="1"/>
  <c r="F133" i="1"/>
  <c r="C133" i="1"/>
  <c r="C132" i="1"/>
  <c r="F132" i="1" s="1"/>
  <c r="F131" i="1"/>
  <c r="C131" i="1"/>
  <c r="C130" i="1"/>
  <c r="F130" i="1" s="1"/>
  <c r="F129" i="1"/>
  <c r="C129" i="1"/>
  <c r="C128" i="1"/>
  <c r="F128" i="1" s="1"/>
  <c r="F127" i="1"/>
  <c r="C127" i="1"/>
  <c r="C126" i="1"/>
  <c r="F126" i="1" s="1"/>
  <c r="F125" i="1"/>
  <c r="C125" i="1"/>
  <c r="C124" i="1"/>
  <c r="F124" i="1" s="1"/>
  <c r="J123" i="1"/>
  <c r="H123" i="1"/>
  <c r="E123" i="1"/>
  <c r="F122" i="1"/>
  <c r="C122" i="1"/>
  <c r="C121" i="1"/>
  <c r="F121" i="1" s="1"/>
  <c r="F120" i="1"/>
  <c r="C120" i="1"/>
  <c r="C119" i="1"/>
  <c r="F119" i="1" s="1"/>
  <c r="C118" i="1"/>
  <c r="F118" i="1" s="1"/>
  <c r="C117" i="1"/>
  <c r="F117" i="1" s="1"/>
  <c r="C116" i="1"/>
  <c r="F116" i="1" s="1"/>
  <c r="C115" i="1"/>
  <c r="F115" i="1" s="1"/>
  <c r="F114" i="1"/>
  <c r="C114" i="1"/>
  <c r="C113" i="1"/>
  <c r="F113" i="1" s="1"/>
  <c r="F112" i="1"/>
  <c r="C112" i="1"/>
  <c r="C111" i="1"/>
  <c r="F111" i="1" s="1"/>
  <c r="C110" i="1"/>
  <c r="F110" i="1" s="1"/>
  <c r="C109" i="1"/>
  <c r="F109" i="1" s="1"/>
  <c r="C108" i="1"/>
  <c r="F108" i="1" s="1"/>
  <c r="J107" i="1"/>
  <c r="H107" i="1"/>
  <c r="E107" i="1"/>
  <c r="C107" i="1"/>
  <c r="C106" i="1"/>
  <c r="F106" i="1" s="1"/>
  <c r="F105" i="1"/>
  <c r="C105" i="1"/>
  <c r="C104" i="1"/>
  <c r="F104" i="1" s="1"/>
  <c r="F103" i="1"/>
  <c r="C103" i="1"/>
  <c r="C102" i="1"/>
  <c r="F102" i="1" s="1"/>
  <c r="C101" i="1"/>
  <c r="F101" i="1" s="1"/>
  <c r="C100" i="1"/>
  <c r="F100" i="1" s="1"/>
  <c r="C99" i="1"/>
  <c r="F99" i="1" s="1"/>
  <c r="C98" i="1"/>
  <c r="F98" i="1" s="1"/>
  <c r="F97" i="1"/>
  <c r="C97" i="1"/>
  <c r="C96" i="1"/>
  <c r="F96" i="1" s="1"/>
  <c r="F95" i="1"/>
  <c r="C95" i="1"/>
  <c r="C94" i="1"/>
  <c r="F94" i="1" s="1"/>
  <c r="C93" i="1"/>
  <c r="F93" i="1" s="1"/>
  <c r="C92" i="1"/>
  <c r="F92" i="1" s="1"/>
  <c r="C91" i="1"/>
  <c r="F91" i="1" s="1"/>
  <c r="C90" i="1"/>
  <c r="F90" i="1" s="1"/>
  <c r="F89" i="1"/>
  <c r="C89" i="1"/>
  <c r="C88" i="1"/>
  <c r="F88" i="1" s="1"/>
  <c r="F87" i="1"/>
  <c r="C87" i="1"/>
  <c r="C86" i="1"/>
  <c r="F86" i="1" s="1"/>
  <c r="C85" i="1"/>
  <c r="F85" i="1" s="1"/>
  <c r="C84" i="1"/>
  <c r="F84" i="1" s="1"/>
  <c r="C83" i="1"/>
  <c r="F83" i="1" s="1"/>
  <c r="C82" i="1"/>
  <c r="F82" i="1" s="1"/>
  <c r="F81" i="1"/>
  <c r="C81" i="1"/>
  <c r="C80" i="1"/>
  <c r="F80" i="1" s="1"/>
  <c r="F79" i="1"/>
  <c r="C79" i="1"/>
  <c r="C78" i="1"/>
  <c r="F78" i="1" s="1"/>
  <c r="C77" i="1"/>
  <c r="F77" i="1" s="1"/>
  <c r="C76" i="1"/>
  <c r="F76" i="1" s="1"/>
  <c r="C75" i="1"/>
  <c r="F75" i="1" s="1"/>
  <c r="C74" i="1"/>
  <c r="F74" i="1" s="1"/>
  <c r="J73" i="1"/>
  <c r="H73" i="1"/>
  <c r="E73" i="1"/>
  <c r="C72" i="1"/>
  <c r="F72" i="1" s="1"/>
  <c r="F71" i="1"/>
  <c r="C71" i="1"/>
  <c r="C70" i="1"/>
  <c r="F70" i="1" s="1"/>
  <c r="F69" i="1"/>
  <c r="C69" i="1"/>
  <c r="C68" i="1"/>
  <c r="F68" i="1" s="1"/>
  <c r="F67" i="1"/>
  <c r="C67" i="1"/>
  <c r="C66" i="1"/>
  <c r="F66" i="1" s="1"/>
  <c r="F65" i="1"/>
  <c r="C65" i="1"/>
  <c r="C64" i="1"/>
  <c r="F64" i="1" s="1"/>
  <c r="F63" i="1"/>
  <c r="C63" i="1"/>
  <c r="C62" i="1"/>
  <c r="F62" i="1" s="1"/>
  <c r="F61" i="1"/>
  <c r="C61" i="1"/>
  <c r="C60" i="1"/>
  <c r="F60" i="1" s="1"/>
  <c r="F59" i="1"/>
  <c r="C59" i="1"/>
  <c r="J58" i="1"/>
  <c r="H58" i="1"/>
  <c r="C58" i="1"/>
  <c r="C57" i="1"/>
  <c r="F57" i="1" s="1"/>
  <c r="F56" i="1"/>
  <c r="C56" i="1"/>
  <c r="J55" i="1"/>
  <c r="H55" i="1"/>
  <c r="F54" i="1"/>
  <c r="C54" i="1"/>
  <c r="C53" i="1"/>
  <c r="F53" i="1" s="1"/>
  <c r="F52" i="1"/>
  <c r="C52" i="1"/>
  <c r="C51" i="1"/>
  <c r="F51" i="1" s="1"/>
  <c r="J50" i="1"/>
  <c r="H50" i="1"/>
  <c r="C50" i="1"/>
  <c r="C49" i="1"/>
  <c r="F49" i="1" s="1"/>
  <c r="F48" i="1"/>
  <c r="C48" i="1"/>
  <c r="C46" i="1"/>
  <c r="F46" i="1" s="1"/>
  <c r="F45" i="1"/>
  <c r="C45" i="1"/>
  <c r="C44" i="1"/>
  <c r="F44" i="1" s="1"/>
  <c r="F43" i="1"/>
  <c r="C43" i="1"/>
  <c r="C42" i="1"/>
  <c r="F42" i="1" s="1"/>
  <c r="F41" i="1"/>
  <c r="C41" i="1"/>
  <c r="C40" i="1"/>
  <c r="F40" i="1" s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J31" i="1"/>
  <c r="H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J14" i="1"/>
  <c r="H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F6" i="1"/>
  <c r="C6" i="1"/>
  <c r="C5" i="1"/>
  <c r="B5" i="1"/>
  <c r="F4" i="1"/>
  <c r="C4" i="1"/>
  <c r="F3" i="1"/>
  <c r="C3" i="1"/>
  <c r="F2" i="1"/>
  <c r="C2" i="1"/>
</calcChain>
</file>

<file path=xl/sharedStrings.xml><?xml version="1.0" encoding="utf-8"?>
<sst xmlns="http://schemas.openxmlformats.org/spreadsheetml/2006/main" count="250" uniqueCount="243">
  <si>
    <t>Sample Name</t>
  </si>
  <si>
    <t>mm/axe</t>
  </si>
  <si>
    <t>mm/base</t>
  </si>
  <si>
    <t>error mm/base</t>
  </si>
  <si>
    <t>U/Th age yr/2000</t>
  </si>
  <si>
    <t>U/Th ages yr/2000</t>
  </si>
  <si>
    <t>2s error</t>
  </si>
  <si>
    <t>Chau6 ∂18O</t>
  </si>
  <si>
    <t>error</t>
  </si>
  <si>
    <t>Chau6 ∂13C</t>
  </si>
  <si>
    <t>chau6-0,0</t>
  </si>
  <si>
    <t>chau6-0,33</t>
  </si>
  <si>
    <t>chau6-0,66</t>
  </si>
  <si>
    <t>Chau6-Uth-A</t>
  </si>
  <si>
    <t>chau6-1,33</t>
  </si>
  <si>
    <t>chau6-1,66</t>
  </si>
  <si>
    <t>chau6-2,0</t>
  </si>
  <si>
    <t>chau6-2,33</t>
  </si>
  <si>
    <t>chau6-2,66</t>
  </si>
  <si>
    <t>chau6-3,0</t>
  </si>
  <si>
    <t>chau6-3,33</t>
  </si>
  <si>
    <t>chau6-3,66</t>
  </si>
  <si>
    <t>Chau6-Uth-A2</t>
  </si>
  <si>
    <t>chau6-4,0</t>
  </si>
  <si>
    <t>chau6-4,33</t>
  </si>
  <si>
    <t>chau6-4,66</t>
  </si>
  <si>
    <t>chau6-5,0</t>
  </si>
  <si>
    <t>chau6-5,33</t>
  </si>
  <si>
    <t>chau6-5,66</t>
  </si>
  <si>
    <t>chau6-6,0</t>
  </si>
  <si>
    <t>chau6-6,33</t>
  </si>
  <si>
    <t>chau6-6,66</t>
  </si>
  <si>
    <t>chau6-7,0</t>
  </si>
  <si>
    <t>chau6-7,33</t>
  </si>
  <si>
    <t>chau6-7,66</t>
  </si>
  <si>
    <t>chau6-8,0</t>
  </si>
  <si>
    <t>chau6-8,33</t>
  </si>
  <si>
    <t>chau6-8,66</t>
  </si>
  <si>
    <t>chau6-9,0</t>
  </si>
  <si>
    <t>Chau6-Uth-H</t>
  </si>
  <si>
    <t>chau6-9,33</t>
  </si>
  <si>
    <t>chau6-9,66</t>
  </si>
  <si>
    <t>chau6-10,0</t>
  </si>
  <si>
    <t>chau6-10,33</t>
  </si>
  <si>
    <t>chau6-10,66</t>
  </si>
  <si>
    <t>chau6-11,0</t>
  </si>
  <si>
    <t>chau6-11,33</t>
  </si>
  <si>
    <t>chau6-11,66</t>
  </si>
  <si>
    <t>chau6-12,0</t>
  </si>
  <si>
    <t>chau6-12,33</t>
  </si>
  <si>
    <t>chau6-12,66</t>
  </si>
  <si>
    <t>chau6-13,0</t>
  </si>
  <si>
    <t>chau6-13,33</t>
  </si>
  <si>
    <t>chau6-13,60</t>
  </si>
  <si>
    <t>D 13.65</t>
  </si>
  <si>
    <t>chau6-13,80</t>
  </si>
  <si>
    <t>Chau6-Uth-J</t>
  </si>
  <si>
    <t>chau6-14,0</t>
  </si>
  <si>
    <t>chau6-14,33</t>
  </si>
  <si>
    <t>chau6-14,66</t>
  </si>
  <si>
    <t>chau6-15,0</t>
  </si>
  <si>
    <t>Chau6-Uth-I</t>
  </si>
  <si>
    <t>chau6-16,0</t>
  </si>
  <si>
    <t>chau6-15,66</t>
  </si>
  <si>
    <t>Chau6-Uth-K</t>
  </si>
  <si>
    <t>chau6-17,0</t>
  </si>
  <si>
    <t>chau6-16,33</t>
  </si>
  <si>
    <t>chau6-16,66</t>
  </si>
  <si>
    <t>chau6-18,0</t>
  </si>
  <si>
    <t>chau6-17,33</t>
  </si>
  <si>
    <t>chau6-17,66</t>
  </si>
  <si>
    <t>chau6-19,0</t>
  </si>
  <si>
    <t>chau6-18,33</t>
  </si>
  <si>
    <t>chau6-18,66</t>
  </si>
  <si>
    <t>chau6-20,0</t>
  </si>
  <si>
    <t>chau6-19,33</t>
  </si>
  <si>
    <t>chau6-19,66</t>
  </si>
  <si>
    <t>chau6-21,0</t>
  </si>
  <si>
    <t>chau6-20,33</t>
  </si>
  <si>
    <t>Chau6-Uth-B</t>
  </si>
  <si>
    <t>chau6-20,66</t>
  </si>
  <si>
    <t>chau6-22,0</t>
  </si>
  <si>
    <t>chau6-21,33</t>
  </si>
  <si>
    <t>chau6-21,66</t>
  </si>
  <si>
    <t>chau6-23,0</t>
  </si>
  <si>
    <t>chau6-22,33</t>
  </si>
  <si>
    <t>chau6-22,66</t>
  </si>
  <si>
    <t>chau6-24,0</t>
  </si>
  <si>
    <t>chau6-23,33</t>
  </si>
  <si>
    <t>chau6-23,66</t>
  </si>
  <si>
    <t>chau6-25,0</t>
  </si>
  <si>
    <t>chau6-24,33</t>
  </si>
  <si>
    <t>chau6-24,66</t>
  </si>
  <si>
    <t>chau6-26,0</t>
  </si>
  <si>
    <t>chau6-25,33</t>
  </si>
  <si>
    <t>chau6-25,66</t>
  </si>
  <si>
    <t>chau6-27,0</t>
  </si>
  <si>
    <t>chau6-26,33</t>
  </si>
  <si>
    <t>chau6-26,66</t>
  </si>
  <si>
    <t>chau6-28,0</t>
  </si>
  <si>
    <t>chau6-27,33</t>
  </si>
  <si>
    <t>chau6-27,66</t>
  </si>
  <si>
    <t>chau6-29,0</t>
  </si>
  <si>
    <t>chau6-28,33</t>
  </si>
  <si>
    <t>chau6-28,66</t>
  </si>
  <si>
    <t>chau6-30,0</t>
  </si>
  <si>
    <t>chau6-29,33</t>
  </si>
  <si>
    <t>chau6-29,66</t>
  </si>
  <si>
    <t>chau6-31,0</t>
  </si>
  <si>
    <t>chau6-30,33</t>
  </si>
  <si>
    <t>chau6-30,66</t>
  </si>
  <si>
    <t>chau6-32,0</t>
  </si>
  <si>
    <t>chau6-31,33</t>
  </si>
  <si>
    <t>Chau6-Uth-</t>
  </si>
  <si>
    <t>chau6-31,66</t>
  </si>
  <si>
    <t>chau6-33,0</t>
  </si>
  <si>
    <t>chau6-33,33</t>
  </si>
  <si>
    <t>chau6-33,66</t>
  </si>
  <si>
    <t>chau6-34,0</t>
  </si>
  <si>
    <t>chau6-34,33</t>
  </si>
  <si>
    <t>chau6-34,66</t>
  </si>
  <si>
    <t>chau6-35,33</t>
  </si>
  <si>
    <t>chau6-35,66</t>
  </si>
  <si>
    <t>chau6-36,0</t>
  </si>
  <si>
    <t>chau6-36,33</t>
  </si>
  <si>
    <t>chau6-36,66</t>
  </si>
  <si>
    <t>chau6-37,0</t>
  </si>
  <si>
    <t>chau6-37,33</t>
  </si>
  <si>
    <t>chau6-37,66</t>
  </si>
  <si>
    <t>Chau6-Uth-D</t>
  </si>
  <si>
    <t>chau6-38,0</t>
  </si>
  <si>
    <t>chau6-38,33</t>
  </si>
  <si>
    <t>chau6-38,66</t>
  </si>
  <si>
    <t>chau6-39,0</t>
  </si>
  <si>
    <t>chau6-39,33</t>
  </si>
  <si>
    <t>chau6-39,66</t>
  </si>
  <si>
    <t>chau6-40,0</t>
  </si>
  <si>
    <t>chau6-40,33</t>
  </si>
  <si>
    <t>chau6-40,66</t>
  </si>
  <si>
    <t>chau6-41,0</t>
  </si>
  <si>
    <t>chau6-41,33</t>
  </si>
  <si>
    <t>chau6-41,66</t>
  </si>
  <si>
    <t>chau6-42,0</t>
  </si>
  <si>
    <t>chau6-42,33</t>
  </si>
  <si>
    <t>chau6-42,66</t>
  </si>
  <si>
    <t>chau6-43,0</t>
  </si>
  <si>
    <t>chau6-43,33</t>
  </si>
  <si>
    <t>chau6-43,66</t>
  </si>
  <si>
    <t>chau6-44,0</t>
  </si>
  <si>
    <t>chau6-44,33</t>
  </si>
  <si>
    <t>chau6-44,66</t>
  </si>
  <si>
    <t>chau6-45,0</t>
  </si>
  <si>
    <t>chau6-45,33</t>
  </si>
  <si>
    <t>chau6-45,66</t>
  </si>
  <si>
    <t>chau6-46,0</t>
  </si>
  <si>
    <t>chau6-46,33</t>
  </si>
  <si>
    <t>chau6-46,66</t>
  </si>
  <si>
    <t>chau6-47,0</t>
  </si>
  <si>
    <t>chau6-47,33</t>
  </si>
  <si>
    <t>chau6-47,66</t>
  </si>
  <si>
    <t>chau6-48,0</t>
  </si>
  <si>
    <t>chau6-48,00</t>
  </si>
  <si>
    <t>chau6-48,33</t>
  </si>
  <si>
    <t>chau6-48,66</t>
  </si>
  <si>
    <t>chau6-49,0</t>
  </si>
  <si>
    <t>chau6-49,00</t>
  </si>
  <si>
    <t>chau6-49,33</t>
  </si>
  <si>
    <t>chau6-49,66</t>
  </si>
  <si>
    <t>chau6-50,0</t>
  </si>
  <si>
    <t>chau6-50,33</t>
  </si>
  <si>
    <t>chau6-50,66</t>
  </si>
  <si>
    <t>chau6-51,0</t>
  </si>
  <si>
    <t>Chau6-Uth-E</t>
  </si>
  <si>
    <t>chau6-51,33</t>
  </si>
  <si>
    <t>chau6-51,66</t>
  </si>
  <si>
    <t>chau6-52,0</t>
  </si>
  <si>
    <t>chau6-52,33</t>
  </si>
  <si>
    <t>chau6-52,66</t>
  </si>
  <si>
    <t>chau6-53,0</t>
  </si>
  <si>
    <t>chau6-53,33</t>
  </si>
  <si>
    <t>chau6-53,66</t>
  </si>
  <si>
    <t>chau6-54,0</t>
  </si>
  <si>
    <t>chau6-54,33</t>
  </si>
  <si>
    <t>chau6-54,66</t>
  </si>
  <si>
    <t>chau6-55,0</t>
  </si>
  <si>
    <t>chau6-55,33</t>
  </si>
  <si>
    <t>chau6-55,66</t>
  </si>
  <si>
    <t>chau6-56,0</t>
  </si>
  <si>
    <t>chau6-56,33</t>
  </si>
  <si>
    <t>chau6-56,66</t>
  </si>
  <si>
    <t>chau6-57,0</t>
  </si>
  <si>
    <t>chau6-57,33</t>
  </si>
  <si>
    <t>chau6-57,66</t>
  </si>
  <si>
    <t>chau6-58,0</t>
  </si>
  <si>
    <t>chau6-58,33</t>
  </si>
  <si>
    <t>chau6-58,66</t>
  </si>
  <si>
    <t>chau6-59,0</t>
  </si>
  <si>
    <t>chau6-59,33</t>
  </si>
  <si>
    <t>chau6-59,66</t>
  </si>
  <si>
    <t>chau6-60,0</t>
  </si>
  <si>
    <t>chau6-60,33</t>
  </si>
  <si>
    <t>chau6-60,66</t>
  </si>
  <si>
    <t>chau6-61,0</t>
  </si>
  <si>
    <t>chau6-61,33</t>
  </si>
  <si>
    <t>chau6-61,66</t>
  </si>
  <si>
    <t>chau6-62,0</t>
  </si>
  <si>
    <t>chau6-62,33</t>
  </si>
  <si>
    <t>chau6-62,66</t>
  </si>
  <si>
    <t>chau6-63,0</t>
  </si>
  <si>
    <t>chau6-63,66</t>
  </si>
  <si>
    <t>chau6-64,0</t>
  </si>
  <si>
    <t>chau6-64,33</t>
  </si>
  <si>
    <t>chau6-64,66</t>
  </si>
  <si>
    <t>chau6-65,0</t>
  </si>
  <si>
    <t>chau6-65,33</t>
  </si>
  <si>
    <t>chau6-65,66</t>
  </si>
  <si>
    <t>chau6-66,0</t>
  </si>
  <si>
    <t>chau6-66,33</t>
  </si>
  <si>
    <t>Chau6-Uth-F</t>
  </si>
  <si>
    <t>chau6-66,66</t>
  </si>
  <si>
    <t>chau6-67,0</t>
  </si>
  <si>
    <t>Single laminae doubles</t>
  </si>
  <si>
    <t>mm/axis</t>
  </si>
  <si>
    <t>Chau6-5cm, d18O (28.5ka)</t>
  </si>
  <si>
    <t>Chau6-5cm, d13C (28.5 ka)</t>
  </si>
  <si>
    <t>chaustm6-5G2</t>
  </si>
  <si>
    <t>chaustm6-5G1</t>
  </si>
  <si>
    <t>chaustm6-5D1</t>
  </si>
  <si>
    <t>chaustm6-5D2</t>
  </si>
  <si>
    <t>Chau6-41cm, d18O (13.2 ka)</t>
  </si>
  <si>
    <t>Chau6-41cm, d13C (13.2 ka)</t>
  </si>
  <si>
    <t>chaustm6-41G3</t>
  </si>
  <si>
    <t>chaustm6-41G2</t>
  </si>
  <si>
    <t>chaustm6-41G1</t>
  </si>
  <si>
    <t>chaustm6-41D1</t>
  </si>
  <si>
    <t>chaustm6-41D2</t>
  </si>
  <si>
    <t>chaustm6-41D3</t>
  </si>
  <si>
    <t>Chau6-62cm, d18O (11.7 ka)</t>
  </si>
  <si>
    <t>Chau6-62cm, d13C (11.7 ka)</t>
  </si>
  <si>
    <t>chaustm6-62G2</t>
  </si>
  <si>
    <t>chaustm6-62G1</t>
  </si>
  <si>
    <t>chaustm6-62D1</t>
  </si>
  <si>
    <t>chaustm6-62D2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</si>
</sst>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>
    <font>
      <sz val="11"/>
      <color theme="1"/>
      <name val="Calibri"/>
      <family val="2"/>
      <scheme val="minor"/>
    </font>
    <font>
      <b/>
      <sz val="10"/>
      <name val="Geneva"/>
    </font>
    <font>
      <sz val="10"/>
      <name val="Geneva"/>
    </font>
    <font>
      <sz val="9"/>
      <color indexed="10"/>
      <name val="Geneva"/>
    </font>
    <font>
      <i/>
      <sz val="10"/>
      <name val="Geneva"/>
    </font>
    <font>
      <b/>
      <i/>
      <sz val="10"/>
      <name val="Geneva"/>
    </font>
    <font>
      <i/>
      <sz val="9"/>
      <color indexed="10"/>
      <name val="Geneva"/>
    </font>
    <font>
      <b/>
      <sz val="9"/>
      <name val="Geneva"/>
    </font>
    <font>
      <b/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1" fontId="0" fillId="0" borderId="0" xfId="0" applyNumberFormat="1"/>
    <xf numFmtId="2" fontId="2" fillId="0" borderId="0" xfId="0" applyNumberFormat="1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2" borderId="0" xfId="0" applyNumberFormat="1" applyFont="1" applyFill="1"/>
    <xf numFmtId="2" fontId="2" fillId="2" borderId="0" xfId="0" applyNumberFormat="1" applyFont="1" applyFill="1"/>
    <xf numFmtId="2" fontId="2" fillId="2" borderId="0" xfId="0" applyNumberFormat="1" applyFont="1" applyFill="1" applyAlignment="1">
      <alignment horizontal="center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" fontId="1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" fontId="3" fillId="0" borderId="0" xfId="0" applyNumberFormat="1" applyFont="1"/>
    <xf numFmtId="0" fontId="6" fillId="0" borderId="0" xfId="0" applyFont="1"/>
    <xf numFmtId="0" fontId="7" fillId="3" borderId="0" xfId="0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/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37"/>
  <sheetViews>
    <sheetView tabSelected="1" workbookViewId="0">
      <selection activeCell="C35" sqref="C35"/>
    </sheetView>
  </sheetViews>
  <sheetFormatPr baseColWidth="10" defaultRowHeight="15"/>
  <cols>
    <col min="1" max="1" width="14.5703125" customWidth="1"/>
    <col min="4" max="4" width="14.28515625" customWidth="1"/>
    <col min="5" max="5" width="14.28515625" style="8" customWidth="1"/>
    <col min="6" max="6" width="17.28515625" style="8" customWidth="1"/>
    <col min="7" max="7" width="10" style="8" customWidth="1"/>
    <col min="8" max="9" width="11.85546875" customWidth="1"/>
    <col min="10" max="10" width="12.855468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7" t="s">
        <v>8</v>
      </c>
    </row>
    <row r="2" spans="1:11">
      <c r="A2" t="s">
        <v>10</v>
      </c>
      <c r="B2">
        <v>0</v>
      </c>
      <c r="C2">
        <f>B2*10</f>
        <v>0</v>
      </c>
      <c r="F2">
        <f>-136.15*C2+34233</f>
        <v>34233</v>
      </c>
      <c r="G2"/>
      <c r="H2">
        <v>-3.7901680199999999</v>
      </c>
      <c r="I2" s="9">
        <v>0.05</v>
      </c>
      <c r="J2">
        <v>-2.87263051</v>
      </c>
      <c r="K2" s="9">
        <v>0.05</v>
      </c>
    </row>
    <row r="3" spans="1:11">
      <c r="A3" t="s">
        <v>11</v>
      </c>
      <c r="B3">
        <v>0.33</v>
      </c>
      <c r="C3">
        <f>B3*10</f>
        <v>3.3000000000000003</v>
      </c>
      <c r="F3">
        <f>-136.15*C3+34233</f>
        <v>33783.705000000002</v>
      </c>
      <c r="G3"/>
      <c r="H3">
        <v>-3.5367119499999999</v>
      </c>
      <c r="I3" s="9">
        <v>0.05</v>
      </c>
      <c r="J3">
        <v>-2.7724737099999999</v>
      </c>
      <c r="K3" s="9">
        <v>0.05</v>
      </c>
    </row>
    <row r="4" spans="1:11">
      <c r="A4" t="s">
        <v>12</v>
      </c>
      <c r="B4">
        <v>0.66</v>
      </c>
      <c r="C4">
        <f>B4*10</f>
        <v>6.6000000000000005</v>
      </c>
      <c r="F4">
        <f>-136.15*C4+34233</f>
        <v>33334.410000000003</v>
      </c>
      <c r="G4"/>
      <c r="H4">
        <v>-3.3586227000000002</v>
      </c>
      <c r="I4" s="9">
        <v>0.05</v>
      </c>
      <c r="J4">
        <v>-1.4885340899999999</v>
      </c>
      <c r="K4" s="9">
        <v>0.05</v>
      </c>
    </row>
    <row r="5" spans="1:11">
      <c r="A5" s="1" t="s">
        <v>13</v>
      </c>
      <c r="B5" s="10">
        <f>B2+1</f>
        <v>1</v>
      </c>
      <c r="C5" s="10">
        <f t="shared" ref="C5:C13" si="0">B5*10</f>
        <v>10</v>
      </c>
      <c r="D5" s="1">
        <v>5</v>
      </c>
      <c r="E5" s="3">
        <v>32872</v>
      </c>
      <c r="F5" s="3">
        <v>32872</v>
      </c>
      <c r="G5" s="3">
        <v>625</v>
      </c>
      <c r="H5">
        <v>-3.46887313</v>
      </c>
      <c r="I5" s="9">
        <v>0.05</v>
      </c>
      <c r="J5">
        <v>-2.65555751</v>
      </c>
      <c r="K5" s="9">
        <v>0.05</v>
      </c>
    </row>
    <row r="6" spans="1:11">
      <c r="A6" t="s">
        <v>14</v>
      </c>
      <c r="B6">
        <v>1.33</v>
      </c>
      <c r="C6">
        <f t="shared" si="0"/>
        <v>13.3</v>
      </c>
      <c r="F6">
        <f>-136.15*C6+34233</f>
        <v>32422.205000000002</v>
      </c>
      <c r="G6"/>
      <c r="H6">
        <v>-3.1018243299999999</v>
      </c>
      <c r="I6" s="9">
        <v>0.05</v>
      </c>
      <c r="J6">
        <v>-0.75621050000000001</v>
      </c>
      <c r="K6" s="9">
        <v>0.05</v>
      </c>
    </row>
    <row r="7" spans="1:11">
      <c r="A7" t="s">
        <v>15</v>
      </c>
      <c r="B7">
        <v>1.66</v>
      </c>
      <c r="C7">
        <f t="shared" si="0"/>
        <v>16.599999999999998</v>
      </c>
      <c r="F7">
        <f t="shared" ref="F7:F13" si="1">-136.15*C7+34233</f>
        <v>31972.91</v>
      </c>
      <c r="G7"/>
      <c r="H7">
        <v>-3.2290814499999998</v>
      </c>
      <c r="I7" s="9">
        <v>0.05</v>
      </c>
      <c r="J7">
        <v>-1.8211756299999999</v>
      </c>
      <c r="K7" s="9">
        <v>0.05</v>
      </c>
    </row>
    <row r="8" spans="1:11">
      <c r="A8" t="s">
        <v>16</v>
      </c>
      <c r="B8">
        <v>2</v>
      </c>
      <c r="C8">
        <f t="shared" si="0"/>
        <v>20</v>
      </c>
      <c r="F8">
        <f t="shared" si="1"/>
        <v>31510</v>
      </c>
      <c r="G8"/>
      <c r="H8">
        <v>-4.4577242200000002</v>
      </c>
      <c r="I8" s="9">
        <v>0.05</v>
      </c>
      <c r="J8">
        <v>-4.6278411500000001</v>
      </c>
      <c r="K8" s="9">
        <v>0.05</v>
      </c>
    </row>
    <row r="9" spans="1:11">
      <c r="A9" t="s">
        <v>17</v>
      </c>
      <c r="B9">
        <v>2.33</v>
      </c>
      <c r="C9">
        <f t="shared" si="0"/>
        <v>23.3</v>
      </c>
      <c r="F9">
        <f t="shared" si="1"/>
        <v>31060.705000000002</v>
      </c>
      <c r="G9"/>
      <c r="H9">
        <v>-3.7581329299999999</v>
      </c>
      <c r="I9" s="9">
        <v>0.05</v>
      </c>
      <c r="J9">
        <v>-2.67638585</v>
      </c>
      <c r="K9" s="9">
        <v>0.05</v>
      </c>
    </row>
    <row r="10" spans="1:11">
      <c r="A10" t="s">
        <v>18</v>
      </c>
      <c r="B10">
        <v>2.66</v>
      </c>
      <c r="C10">
        <f t="shared" si="0"/>
        <v>26.6</v>
      </c>
      <c r="F10">
        <f t="shared" si="1"/>
        <v>30611.41</v>
      </c>
      <c r="G10"/>
      <c r="H10">
        <v>-3.5427107800000002</v>
      </c>
      <c r="I10" s="9">
        <v>0.05</v>
      </c>
      <c r="J10">
        <v>-1.8405421</v>
      </c>
      <c r="K10" s="9">
        <v>0.05</v>
      </c>
    </row>
    <row r="11" spans="1:11">
      <c r="A11" t="s">
        <v>19</v>
      </c>
      <c r="B11">
        <v>3</v>
      </c>
      <c r="C11">
        <f t="shared" si="0"/>
        <v>30</v>
      </c>
      <c r="F11">
        <f t="shared" si="1"/>
        <v>30148.5</v>
      </c>
      <c r="G11"/>
      <c r="H11">
        <v>-4.1114658400000001</v>
      </c>
      <c r="I11" s="9">
        <v>0.05</v>
      </c>
      <c r="J11">
        <v>-6.1278004900000003</v>
      </c>
      <c r="K11" s="9">
        <v>0.05</v>
      </c>
    </row>
    <row r="12" spans="1:11">
      <c r="A12" t="s">
        <v>20</v>
      </c>
      <c r="B12">
        <v>3.33</v>
      </c>
      <c r="C12">
        <f t="shared" si="0"/>
        <v>33.299999999999997</v>
      </c>
      <c r="F12">
        <f t="shared" si="1"/>
        <v>29699.205000000002</v>
      </c>
      <c r="G12"/>
      <c r="H12">
        <v>-4.02776098</v>
      </c>
      <c r="I12" s="9">
        <v>0.05</v>
      </c>
      <c r="J12">
        <v>-5.8849466599999998</v>
      </c>
      <c r="K12" s="9">
        <v>0.05</v>
      </c>
    </row>
    <row r="13" spans="1:11">
      <c r="A13" t="s">
        <v>21</v>
      </c>
      <c r="B13">
        <v>3.66</v>
      </c>
      <c r="C13">
        <f t="shared" si="0"/>
        <v>36.6</v>
      </c>
      <c r="F13">
        <f t="shared" si="1"/>
        <v>29249.91</v>
      </c>
      <c r="G13"/>
      <c r="H13">
        <v>-3.8894754300000001</v>
      </c>
      <c r="I13" s="9">
        <v>0.05</v>
      </c>
      <c r="J13">
        <v>-2.8994530200000002</v>
      </c>
      <c r="K13" s="9">
        <v>0.05</v>
      </c>
    </row>
    <row r="14" spans="1:11">
      <c r="A14" s="1" t="s">
        <v>22</v>
      </c>
      <c r="B14" s="1"/>
      <c r="C14" s="1">
        <v>37.5</v>
      </c>
      <c r="D14" s="1">
        <v>2.5</v>
      </c>
      <c r="E14" s="3">
        <v>29128</v>
      </c>
      <c r="F14" s="3">
        <v>29128</v>
      </c>
      <c r="G14" s="3">
        <v>1011</v>
      </c>
      <c r="H14" s="5">
        <f>(H13+H15)/2</f>
        <v>-4.0567020649999996</v>
      </c>
      <c r="I14" s="9">
        <v>0.05</v>
      </c>
      <c r="J14" s="5">
        <f>(J13+J15)/2</f>
        <v>-4.7588464950000002</v>
      </c>
      <c r="K14" s="9">
        <v>0.05</v>
      </c>
    </row>
    <row r="15" spans="1:11">
      <c r="A15" t="s">
        <v>23</v>
      </c>
      <c r="B15">
        <v>4</v>
      </c>
      <c r="C15">
        <f t="shared" ref="C15:C30" si="2">B15*10</f>
        <v>40</v>
      </c>
      <c r="F15">
        <f>-49.211*C15+30973</f>
        <v>29004.560000000001</v>
      </c>
      <c r="G15"/>
      <c r="H15">
        <v>-4.2239287000000001</v>
      </c>
      <c r="I15" s="9">
        <v>0.05</v>
      </c>
      <c r="J15">
        <v>-6.6182399700000003</v>
      </c>
      <c r="K15" s="9">
        <v>0.05</v>
      </c>
    </row>
    <row r="16" spans="1:11">
      <c r="A16" t="s">
        <v>24</v>
      </c>
      <c r="B16">
        <v>4.33</v>
      </c>
      <c r="C16">
        <f t="shared" si="2"/>
        <v>43.3</v>
      </c>
      <c r="F16">
        <f t="shared" ref="F16:F46" si="3">-49.211*C16+30973</f>
        <v>28842.163700000001</v>
      </c>
      <c r="G16"/>
      <c r="H16">
        <v>-4.1402335700000004</v>
      </c>
      <c r="I16" s="9">
        <v>0.05</v>
      </c>
      <c r="J16">
        <v>-6.2973654000000003</v>
      </c>
      <c r="K16" s="9">
        <v>0.05</v>
      </c>
    </row>
    <row r="17" spans="1:11">
      <c r="A17" t="s">
        <v>25</v>
      </c>
      <c r="B17">
        <v>4.66</v>
      </c>
      <c r="C17">
        <f t="shared" si="2"/>
        <v>46.6</v>
      </c>
      <c r="F17">
        <f t="shared" si="3"/>
        <v>28679.767400000001</v>
      </c>
      <c r="G17"/>
      <c r="H17">
        <v>-3.75367096</v>
      </c>
      <c r="I17" s="9">
        <v>0.05</v>
      </c>
      <c r="J17">
        <v>-4.8764234999999996</v>
      </c>
      <c r="K17" s="9">
        <v>0.05</v>
      </c>
    </row>
    <row r="18" spans="1:11">
      <c r="A18" t="s">
        <v>26</v>
      </c>
      <c r="B18">
        <v>5</v>
      </c>
      <c r="C18">
        <f t="shared" si="2"/>
        <v>50</v>
      </c>
      <c r="F18">
        <f t="shared" si="3"/>
        <v>28512.45</v>
      </c>
      <c r="G18"/>
      <c r="H18">
        <v>-4.0975796100000004</v>
      </c>
      <c r="I18" s="9">
        <v>0.05</v>
      </c>
      <c r="J18">
        <v>-5.9035102699999999</v>
      </c>
      <c r="K18" s="9">
        <v>0.05</v>
      </c>
    </row>
    <row r="19" spans="1:11">
      <c r="A19" t="s">
        <v>27</v>
      </c>
      <c r="B19">
        <v>5.33</v>
      </c>
      <c r="C19">
        <f t="shared" si="2"/>
        <v>53.3</v>
      </c>
      <c r="F19">
        <f t="shared" si="3"/>
        <v>28350.0537</v>
      </c>
      <c r="G19"/>
      <c r="H19">
        <v>-3.71133969</v>
      </c>
      <c r="I19" s="9">
        <v>0.05</v>
      </c>
      <c r="J19">
        <v>-3.3631155499999998</v>
      </c>
      <c r="K19" s="9">
        <v>0.05</v>
      </c>
    </row>
    <row r="20" spans="1:11">
      <c r="A20" t="s">
        <v>28</v>
      </c>
      <c r="B20">
        <v>5.66</v>
      </c>
      <c r="C20">
        <f t="shared" si="2"/>
        <v>56.6</v>
      </c>
      <c r="F20">
        <f t="shared" si="3"/>
        <v>28187.6574</v>
      </c>
      <c r="G20"/>
      <c r="H20">
        <v>-3.9026452396522457</v>
      </c>
      <c r="I20" s="9">
        <v>0.05</v>
      </c>
      <c r="J20">
        <v>-5.7665329469851585</v>
      </c>
      <c r="K20" s="9">
        <v>0.05</v>
      </c>
    </row>
    <row r="21" spans="1:11">
      <c r="A21" t="s">
        <v>29</v>
      </c>
      <c r="B21">
        <v>6</v>
      </c>
      <c r="C21">
        <f t="shared" si="2"/>
        <v>60</v>
      </c>
      <c r="F21">
        <f t="shared" si="3"/>
        <v>28020.34</v>
      </c>
      <c r="G21"/>
      <c r="H21">
        <v>-3.0746023899999999</v>
      </c>
      <c r="I21" s="9">
        <v>0.05</v>
      </c>
      <c r="J21">
        <v>-5.2208358300000004</v>
      </c>
      <c r="K21" s="9">
        <v>0.05</v>
      </c>
    </row>
    <row r="22" spans="1:11">
      <c r="A22" t="s">
        <v>30</v>
      </c>
      <c r="B22">
        <v>6.33</v>
      </c>
      <c r="C22">
        <f t="shared" si="2"/>
        <v>63.3</v>
      </c>
      <c r="F22">
        <f t="shared" si="3"/>
        <v>27857.9437</v>
      </c>
      <c r="G22"/>
      <c r="H22">
        <v>-3.8642798699999998</v>
      </c>
      <c r="I22" s="9">
        <v>0.05</v>
      </c>
      <c r="J22">
        <v>-5.6843006000000003</v>
      </c>
      <c r="K22" s="9">
        <v>0.05</v>
      </c>
    </row>
    <row r="23" spans="1:11">
      <c r="A23" t="s">
        <v>31</v>
      </c>
      <c r="B23">
        <v>6.66</v>
      </c>
      <c r="C23">
        <f t="shared" si="2"/>
        <v>66.599999999999994</v>
      </c>
      <c r="F23">
        <f t="shared" si="3"/>
        <v>27695.547399999999</v>
      </c>
      <c r="G23"/>
      <c r="H23">
        <v>-3.6039780399999999</v>
      </c>
      <c r="I23" s="9">
        <v>0.05</v>
      </c>
      <c r="J23">
        <v>-3.4639936800000002</v>
      </c>
      <c r="K23" s="9">
        <v>0.05</v>
      </c>
    </row>
    <row r="24" spans="1:11">
      <c r="A24" t="s">
        <v>32</v>
      </c>
      <c r="B24">
        <v>7</v>
      </c>
      <c r="C24">
        <f t="shared" si="2"/>
        <v>70</v>
      </c>
      <c r="F24">
        <f t="shared" si="3"/>
        <v>27528.23</v>
      </c>
      <c r="G24"/>
      <c r="H24">
        <v>-3.5317966200000002</v>
      </c>
      <c r="I24" s="9">
        <v>0.05</v>
      </c>
      <c r="J24">
        <v>-4.9293996199999999</v>
      </c>
      <c r="K24" s="9">
        <v>0.05</v>
      </c>
    </row>
    <row r="25" spans="1:11">
      <c r="A25" t="s">
        <v>33</v>
      </c>
      <c r="B25">
        <v>7.33</v>
      </c>
      <c r="C25">
        <f t="shared" si="2"/>
        <v>73.3</v>
      </c>
      <c r="F25">
        <f t="shared" si="3"/>
        <v>27365.833699999999</v>
      </c>
      <c r="G25"/>
      <c r="H25">
        <v>-3.6971478699999998</v>
      </c>
      <c r="I25" s="9">
        <v>0.05</v>
      </c>
      <c r="J25">
        <v>-1.66202622</v>
      </c>
      <c r="K25" s="9">
        <v>0.05</v>
      </c>
    </row>
    <row r="26" spans="1:11">
      <c r="A26" t="s">
        <v>34</v>
      </c>
      <c r="B26">
        <v>7.66</v>
      </c>
      <c r="C26">
        <f t="shared" si="2"/>
        <v>76.599999999999994</v>
      </c>
      <c r="F26">
        <f t="shared" si="3"/>
        <v>27203.437399999999</v>
      </c>
      <c r="G26"/>
      <c r="H26">
        <v>-3.76409518</v>
      </c>
      <c r="I26" s="9">
        <v>0.05</v>
      </c>
      <c r="J26">
        <v>-1.8344824200000001</v>
      </c>
      <c r="K26" s="9">
        <v>0.05</v>
      </c>
    </row>
    <row r="27" spans="1:11">
      <c r="A27" t="s">
        <v>35</v>
      </c>
      <c r="B27">
        <v>8</v>
      </c>
      <c r="C27">
        <f t="shared" si="2"/>
        <v>80</v>
      </c>
      <c r="F27">
        <f t="shared" si="3"/>
        <v>27036.12</v>
      </c>
      <c r="G27"/>
      <c r="H27">
        <v>-3.7071312700000001</v>
      </c>
      <c r="I27" s="9">
        <v>0.05</v>
      </c>
      <c r="J27">
        <v>-3.967457</v>
      </c>
      <c r="K27" s="9">
        <v>0.05</v>
      </c>
    </row>
    <row r="28" spans="1:11">
      <c r="A28" t="s">
        <v>36</v>
      </c>
      <c r="B28">
        <v>8.33</v>
      </c>
      <c r="C28">
        <f t="shared" si="2"/>
        <v>83.3</v>
      </c>
      <c r="F28">
        <f t="shared" si="3"/>
        <v>26873.723700000002</v>
      </c>
      <c r="G28"/>
      <c r="H28">
        <v>-3.4568299100000002</v>
      </c>
      <c r="I28" s="9">
        <v>0.05</v>
      </c>
      <c r="J28">
        <v>-3.3236468700000001</v>
      </c>
      <c r="K28" s="9">
        <v>0.05</v>
      </c>
    </row>
    <row r="29" spans="1:11">
      <c r="A29" t="s">
        <v>37</v>
      </c>
      <c r="B29">
        <v>8.66</v>
      </c>
      <c r="C29">
        <f t="shared" si="2"/>
        <v>86.6</v>
      </c>
      <c r="F29">
        <f t="shared" si="3"/>
        <v>26711.327400000002</v>
      </c>
      <c r="G29"/>
      <c r="H29">
        <v>-3.2394658399999998</v>
      </c>
      <c r="I29" s="9">
        <v>0.05</v>
      </c>
      <c r="J29">
        <v>-2.66928513</v>
      </c>
      <c r="K29" s="9">
        <v>0.05</v>
      </c>
    </row>
    <row r="30" spans="1:11">
      <c r="A30" t="s">
        <v>38</v>
      </c>
      <c r="B30">
        <v>9</v>
      </c>
      <c r="C30">
        <f t="shared" si="2"/>
        <v>90</v>
      </c>
      <c r="F30">
        <f t="shared" si="3"/>
        <v>26544.010000000002</v>
      </c>
      <c r="G30"/>
      <c r="H30">
        <v>-3.49855464</v>
      </c>
      <c r="I30" s="9">
        <v>0.05</v>
      </c>
      <c r="J30">
        <v>-6.2581681500000004</v>
      </c>
      <c r="K30" s="9">
        <v>0.05</v>
      </c>
    </row>
    <row r="31" spans="1:11">
      <c r="A31" s="1" t="s">
        <v>39</v>
      </c>
      <c r="B31" s="10"/>
      <c r="C31" s="10">
        <v>92</v>
      </c>
      <c r="D31" s="1">
        <v>5</v>
      </c>
      <c r="E31" s="3">
        <v>26446</v>
      </c>
      <c r="F31" s="3">
        <v>26446</v>
      </c>
      <c r="G31" s="3">
        <v>574</v>
      </c>
      <c r="H31" s="5">
        <f>(H30+H32)/2</f>
        <v>-3.4953205250000003</v>
      </c>
      <c r="I31" s="9">
        <v>0.05</v>
      </c>
      <c r="J31" s="5">
        <f>(J30+J32)/2</f>
        <v>-5.8570834500000002</v>
      </c>
      <c r="K31" s="9">
        <v>0.05</v>
      </c>
    </row>
    <row r="32" spans="1:11">
      <c r="A32" t="s">
        <v>40</v>
      </c>
      <c r="B32">
        <v>9.33</v>
      </c>
      <c r="C32">
        <f t="shared" ref="C32:C44" si="4">B32*10</f>
        <v>93.3</v>
      </c>
      <c r="F32">
        <f t="shared" si="3"/>
        <v>26381.613700000002</v>
      </c>
      <c r="G32"/>
      <c r="H32">
        <v>-3.4920864100000002</v>
      </c>
      <c r="I32" s="9">
        <v>0.05</v>
      </c>
      <c r="J32">
        <v>-5.45599875</v>
      </c>
      <c r="K32" s="9">
        <v>0.05</v>
      </c>
    </row>
    <row r="33" spans="1:11">
      <c r="A33" t="s">
        <v>41</v>
      </c>
      <c r="B33">
        <v>9.66</v>
      </c>
      <c r="C33">
        <f t="shared" si="4"/>
        <v>96.6</v>
      </c>
      <c r="F33">
        <f t="shared" si="3"/>
        <v>26219.217400000001</v>
      </c>
      <c r="G33"/>
      <c r="H33">
        <v>-3.6623870100000002</v>
      </c>
      <c r="I33" s="9">
        <v>0.05</v>
      </c>
      <c r="J33">
        <v>-5.49845878</v>
      </c>
      <c r="K33" s="9">
        <v>0.05</v>
      </c>
    </row>
    <row r="34" spans="1:11">
      <c r="A34" t="s">
        <v>42</v>
      </c>
      <c r="B34">
        <v>10</v>
      </c>
      <c r="C34">
        <f t="shared" si="4"/>
        <v>100</v>
      </c>
      <c r="F34">
        <f t="shared" si="3"/>
        <v>26051.9</v>
      </c>
      <c r="G34"/>
      <c r="H34">
        <v>-3.8105209000000002</v>
      </c>
      <c r="I34" s="9">
        <v>0.05</v>
      </c>
      <c r="J34">
        <v>-4.6065642499999999</v>
      </c>
      <c r="K34" s="9">
        <v>0.05</v>
      </c>
    </row>
    <row r="35" spans="1:11">
      <c r="A35" t="s">
        <v>43</v>
      </c>
      <c r="B35">
        <v>10.33</v>
      </c>
      <c r="C35">
        <f t="shared" si="4"/>
        <v>103.3</v>
      </c>
      <c r="F35">
        <f t="shared" si="3"/>
        <v>25889.503700000001</v>
      </c>
      <c r="G35"/>
      <c r="H35">
        <v>-3.5927027699999998</v>
      </c>
      <c r="I35" s="9">
        <v>0.05</v>
      </c>
      <c r="J35">
        <v>-1.8817602600000001</v>
      </c>
      <c r="K35" s="9">
        <v>0.05</v>
      </c>
    </row>
    <row r="36" spans="1:11">
      <c r="A36" t="s">
        <v>44</v>
      </c>
      <c r="B36">
        <v>10.66</v>
      </c>
      <c r="C36">
        <f t="shared" si="4"/>
        <v>106.6</v>
      </c>
      <c r="F36">
        <f t="shared" si="3"/>
        <v>25727.107400000001</v>
      </c>
      <c r="G36"/>
      <c r="H36">
        <v>-3.69157476</v>
      </c>
      <c r="I36" s="9">
        <v>0.05</v>
      </c>
      <c r="J36">
        <v>-3.67520018</v>
      </c>
      <c r="K36" s="9">
        <v>0.05</v>
      </c>
    </row>
    <row r="37" spans="1:11">
      <c r="A37" t="s">
        <v>45</v>
      </c>
      <c r="B37">
        <v>11</v>
      </c>
      <c r="C37">
        <f t="shared" si="4"/>
        <v>110</v>
      </c>
      <c r="F37">
        <f t="shared" si="3"/>
        <v>25559.79</v>
      </c>
      <c r="G37"/>
      <c r="H37">
        <v>-3.9781186100000001</v>
      </c>
      <c r="I37" s="9">
        <v>0.05</v>
      </c>
      <c r="J37">
        <v>-4.8110155099999998</v>
      </c>
      <c r="K37" s="9">
        <v>0.05</v>
      </c>
    </row>
    <row r="38" spans="1:11">
      <c r="A38" t="s">
        <v>46</v>
      </c>
      <c r="B38">
        <v>11.33</v>
      </c>
      <c r="C38">
        <f t="shared" si="4"/>
        <v>113.3</v>
      </c>
      <c r="F38">
        <f t="shared" si="3"/>
        <v>25397.393700000001</v>
      </c>
      <c r="G38"/>
      <c r="H38">
        <v>-3.8674288437521982</v>
      </c>
      <c r="I38" s="9">
        <v>0.05</v>
      </c>
      <c r="J38">
        <v>-5.1380980599100941</v>
      </c>
      <c r="K38" s="9">
        <v>0.05</v>
      </c>
    </row>
    <row r="39" spans="1:11">
      <c r="A39" t="s">
        <v>47</v>
      </c>
      <c r="B39">
        <v>11.66</v>
      </c>
      <c r="C39">
        <f t="shared" si="4"/>
        <v>116.6</v>
      </c>
      <c r="F39">
        <f t="shared" si="3"/>
        <v>25234.9974</v>
      </c>
      <c r="G39"/>
      <c r="H39">
        <v>-3.8492674798582329</v>
      </c>
      <c r="I39" s="9">
        <v>0.05</v>
      </c>
      <c r="J39">
        <v>-5.3560497396520361</v>
      </c>
      <c r="K39" s="9">
        <v>0.05</v>
      </c>
    </row>
    <row r="40" spans="1:11">
      <c r="A40" t="s">
        <v>48</v>
      </c>
      <c r="B40">
        <v>12</v>
      </c>
      <c r="C40">
        <f t="shared" si="4"/>
        <v>120</v>
      </c>
      <c r="F40">
        <f t="shared" si="3"/>
        <v>25067.68</v>
      </c>
      <c r="G40"/>
      <c r="H40">
        <v>-4.0407321300000003</v>
      </c>
      <c r="I40" s="9">
        <v>0.05</v>
      </c>
      <c r="J40">
        <v>-4.1529594699999999</v>
      </c>
      <c r="K40" s="9">
        <v>0.05</v>
      </c>
    </row>
    <row r="41" spans="1:11">
      <c r="A41" t="s">
        <v>49</v>
      </c>
      <c r="B41">
        <v>12.33</v>
      </c>
      <c r="C41">
        <f t="shared" si="4"/>
        <v>123.3</v>
      </c>
      <c r="F41">
        <f t="shared" si="3"/>
        <v>24905.2837</v>
      </c>
      <c r="G41"/>
      <c r="H41">
        <v>-3.7851601419032925</v>
      </c>
      <c r="I41" s="9">
        <v>0.05</v>
      </c>
      <c r="J41">
        <v>-5.2408400556098478</v>
      </c>
      <c r="K41" s="9">
        <v>0.05</v>
      </c>
    </row>
    <row r="42" spans="1:11">
      <c r="A42" t="s">
        <v>50</v>
      </c>
      <c r="B42">
        <v>12.66</v>
      </c>
      <c r="C42">
        <f t="shared" si="4"/>
        <v>126.6</v>
      </c>
      <c r="F42">
        <f t="shared" si="3"/>
        <v>24742.8874</v>
      </c>
      <c r="G42"/>
      <c r="H42">
        <v>-3.9102341966189051</v>
      </c>
      <c r="I42" s="9">
        <v>0.05</v>
      </c>
      <c r="J42">
        <v>-5.3650825363855761</v>
      </c>
      <c r="K42" s="9">
        <v>0.05</v>
      </c>
    </row>
    <row r="43" spans="1:11">
      <c r="A43" t="s">
        <v>51</v>
      </c>
      <c r="B43">
        <v>13</v>
      </c>
      <c r="C43">
        <f t="shared" si="4"/>
        <v>130</v>
      </c>
      <c r="F43">
        <f t="shared" si="3"/>
        <v>24575.57</v>
      </c>
      <c r="G43"/>
      <c r="H43">
        <v>-4.1059513799999996</v>
      </c>
      <c r="I43" s="9">
        <v>0.05</v>
      </c>
      <c r="J43">
        <v>-5.7499583200000002</v>
      </c>
      <c r="K43" s="9">
        <v>0.05</v>
      </c>
    </row>
    <row r="44" spans="1:11">
      <c r="A44" t="s">
        <v>52</v>
      </c>
      <c r="B44">
        <v>13.33</v>
      </c>
      <c r="C44">
        <f t="shared" si="4"/>
        <v>133.30000000000001</v>
      </c>
      <c r="F44">
        <f t="shared" si="3"/>
        <v>24413.173699999999</v>
      </c>
      <c r="G44"/>
      <c r="H44">
        <v>-4.0717324525350218</v>
      </c>
      <c r="I44" s="9">
        <v>0.05</v>
      </c>
      <c r="J44">
        <v>-5.8475186427823695</v>
      </c>
      <c r="K44" s="9">
        <v>0.05</v>
      </c>
    </row>
    <row r="45" spans="1:11">
      <c r="A45" t="s">
        <v>53</v>
      </c>
      <c r="B45">
        <v>13.6</v>
      </c>
      <c r="C45">
        <f>B45*10</f>
        <v>136</v>
      </c>
      <c r="F45">
        <f t="shared" si="3"/>
        <v>24280.304</v>
      </c>
      <c r="G45"/>
      <c r="H45">
        <v>-4.0818212416783455</v>
      </c>
      <c r="I45" s="9">
        <v>0.05</v>
      </c>
      <c r="J45">
        <v>-6.6166214254934363</v>
      </c>
      <c r="K45" s="9">
        <v>0.05</v>
      </c>
    </row>
    <row r="46" spans="1:11">
      <c r="A46" t="s">
        <v>54</v>
      </c>
      <c r="B46">
        <v>13.65</v>
      </c>
      <c r="C46">
        <f>B46*10</f>
        <v>136.5</v>
      </c>
      <c r="D46" s="11"/>
      <c r="E46" s="12"/>
      <c r="F46">
        <f t="shared" si="3"/>
        <v>24255.698499999999</v>
      </c>
      <c r="G46" s="12"/>
      <c r="H46">
        <v>-4.0818212416783455</v>
      </c>
      <c r="I46" s="9">
        <v>0.05</v>
      </c>
      <c r="J46">
        <v>-6.6166214254934363</v>
      </c>
      <c r="K46" s="9">
        <v>0.05</v>
      </c>
    </row>
    <row r="47" spans="1:11">
      <c r="A47" s="13"/>
      <c r="B47" s="13"/>
      <c r="C47" s="13"/>
      <c r="D47" s="14"/>
      <c r="E47" s="15"/>
      <c r="F47" s="16"/>
      <c r="G47" s="15"/>
      <c r="H47" s="17"/>
      <c r="I47" s="18"/>
      <c r="J47" s="17"/>
      <c r="K47" s="18"/>
    </row>
    <row r="48" spans="1:11">
      <c r="A48" t="s">
        <v>54</v>
      </c>
      <c r="B48">
        <v>13.65</v>
      </c>
      <c r="C48">
        <f t="shared" ref="C48:C54" si="5">B48*10</f>
        <v>136.5</v>
      </c>
      <c r="D48" s="11"/>
      <c r="E48" s="12"/>
      <c r="F48" s="19">
        <f>-31.231*C48+19807</f>
        <v>15543.968499999999</v>
      </c>
      <c r="G48" s="12"/>
      <c r="H48" s="20">
        <v>-4.3458833916547501</v>
      </c>
      <c r="I48" s="21">
        <v>0.05</v>
      </c>
      <c r="J48" s="20">
        <v>-5.1418000138166127</v>
      </c>
      <c r="K48" s="9">
        <v>0.05</v>
      </c>
    </row>
    <row r="49" spans="1:11">
      <c r="A49" t="s">
        <v>55</v>
      </c>
      <c r="B49">
        <v>13.8</v>
      </c>
      <c r="C49">
        <f t="shared" si="5"/>
        <v>138</v>
      </c>
      <c r="F49" s="19">
        <f>-31.231*C49+19807</f>
        <v>15497.121999999999</v>
      </c>
      <c r="G49"/>
      <c r="H49" s="20">
        <v>-4.3458833916547501</v>
      </c>
      <c r="I49" s="21">
        <v>0.05</v>
      </c>
      <c r="J49" s="20">
        <v>-5.1418000138166127</v>
      </c>
      <c r="K49" s="9">
        <v>0.05</v>
      </c>
    </row>
    <row r="50" spans="1:11">
      <c r="A50" s="22" t="s">
        <v>56</v>
      </c>
      <c r="B50" s="23">
        <v>13.95</v>
      </c>
      <c r="C50" s="23">
        <f t="shared" si="5"/>
        <v>139.5</v>
      </c>
      <c r="D50" s="22">
        <v>5</v>
      </c>
      <c r="E50" s="24">
        <v>15450</v>
      </c>
      <c r="F50" s="22">
        <v>15450</v>
      </c>
      <c r="G50" s="23">
        <v>60</v>
      </c>
      <c r="H50" s="25">
        <f>(H49+H51)/2</f>
        <v>-4.5591966608273751</v>
      </c>
      <c r="I50" s="26">
        <v>0.05</v>
      </c>
      <c r="J50" s="25">
        <f>(J49+J51)/2</f>
        <v>-5.6320524469083058</v>
      </c>
      <c r="K50" s="27">
        <v>0.05</v>
      </c>
    </row>
    <row r="51" spans="1:11">
      <c r="A51" t="s">
        <v>57</v>
      </c>
      <c r="B51">
        <v>14</v>
      </c>
      <c r="C51">
        <f t="shared" si="5"/>
        <v>140</v>
      </c>
      <c r="F51" s="19">
        <f>-31.231*C51+19807</f>
        <v>15434.66</v>
      </c>
      <c r="G51"/>
      <c r="H51" s="20">
        <v>-4.77250993</v>
      </c>
      <c r="I51" s="21">
        <v>0.05</v>
      </c>
      <c r="J51" s="20">
        <v>-6.1223048799999997</v>
      </c>
      <c r="K51" s="9">
        <v>0.05</v>
      </c>
    </row>
    <row r="52" spans="1:11">
      <c r="A52" t="s">
        <v>58</v>
      </c>
      <c r="B52">
        <v>14.33</v>
      </c>
      <c r="C52">
        <f t="shared" si="5"/>
        <v>143.30000000000001</v>
      </c>
      <c r="F52" s="19">
        <f>-31.231*C52+19807</f>
        <v>15331.597699999998</v>
      </c>
      <c r="G52"/>
      <c r="H52" s="20">
        <v>-4.8250237427318101</v>
      </c>
      <c r="I52" s="21">
        <v>0.05</v>
      </c>
      <c r="J52" s="20">
        <v>-7.1269172247985617</v>
      </c>
      <c r="K52" s="9">
        <v>0.05</v>
      </c>
    </row>
    <row r="53" spans="1:11">
      <c r="A53" t="s">
        <v>59</v>
      </c>
      <c r="B53">
        <v>14.66</v>
      </c>
      <c r="C53">
        <f t="shared" si="5"/>
        <v>146.6</v>
      </c>
      <c r="F53" s="19">
        <f>-31.231*C53+19807</f>
        <v>15228.535400000001</v>
      </c>
      <c r="G53"/>
      <c r="H53" s="20">
        <v>-4.7632201346564207</v>
      </c>
      <c r="I53" s="21">
        <v>0.05</v>
      </c>
      <c r="J53" s="20">
        <v>-6.6270871998487104</v>
      </c>
      <c r="K53" s="9">
        <v>0.05</v>
      </c>
    </row>
    <row r="54" spans="1:11">
      <c r="A54" t="s">
        <v>60</v>
      </c>
      <c r="B54">
        <v>15</v>
      </c>
      <c r="C54">
        <f t="shared" si="5"/>
        <v>150</v>
      </c>
      <c r="F54" s="19">
        <f>-31.231*C54+19807</f>
        <v>15122.349999999999</v>
      </c>
      <c r="G54"/>
      <c r="H54" s="20">
        <v>-4.8798284499999998</v>
      </c>
      <c r="I54" s="21">
        <v>0.05</v>
      </c>
      <c r="J54" s="20">
        <v>-7.1609450600000004</v>
      </c>
      <c r="K54" s="9">
        <v>0.05</v>
      </c>
    </row>
    <row r="55" spans="1:11">
      <c r="A55" s="1" t="s">
        <v>61</v>
      </c>
      <c r="B55" s="10">
        <v>15.25</v>
      </c>
      <c r="C55" s="10">
        <v>152.5</v>
      </c>
      <c r="D55" s="1">
        <v>7.5</v>
      </c>
      <c r="E55" s="3">
        <v>15044</v>
      </c>
      <c r="F55" s="3">
        <v>15044</v>
      </c>
      <c r="G55" s="3">
        <v>254</v>
      </c>
      <c r="H55" s="28">
        <f>(H54+H56)/2</f>
        <v>-4.782818185</v>
      </c>
      <c r="I55" s="21">
        <v>0.05</v>
      </c>
      <c r="J55" s="28">
        <f>(J54+J56)/2</f>
        <v>-7.1039505199999997</v>
      </c>
      <c r="K55" s="9">
        <v>0.05</v>
      </c>
    </row>
    <row r="56" spans="1:11">
      <c r="A56" s="19" t="s">
        <v>62</v>
      </c>
      <c r="B56" s="19">
        <v>16</v>
      </c>
      <c r="C56" s="19">
        <f t="shared" ref="C56:C72" si="6">B56*10</f>
        <v>160</v>
      </c>
      <c r="D56" s="19"/>
      <c r="E56" s="29"/>
      <c r="F56" s="19">
        <f>-10.824*C56+16695</f>
        <v>14963.16</v>
      </c>
      <c r="G56" s="19"/>
      <c r="H56" s="30">
        <v>-4.6858079200000002</v>
      </c>
      <c r="I56" s="21">
        <v>0.05</v>
      </c>
      <c r="J56" s="30">
        <v>-7.0469559799999999</v>
      </c>
      <c r="K56" s="9">
        <v>0.05</v>
      </c>
    </row>
    <row r="57" spans="1:11">
      <c r="A57" s="19" t="s">
        <v>63</v>
      </c>
      <c r="B57" s="19">
        <v>16.66</v>
      </c>
      <c r="C57" s="19">
        <f t="shared" si="6"/>
        <v>166.6</v>
      </c>
      <c r="D57" s="19"/>
      <c r="E57" s="29"/>
      <c r="F57" s="19">
        <f>-10.824*C57+16695</f>
        <v>14891.721600000001</v>
      </c>
      <c r="G57" s="19"/>
      <c r="H57" s="30">
        <v>-4.9360035170266681</v>
      </c>
      <c r="I57" s="21">
        <v>0.05</v>
      </c>
      <c r="J57" s="30">
        <v>-6.9677832821082939</v>
      </c>
      <c r="K57" s="9">
        <v>0.05</v>
      </c>
    </row>
    <row r="58" spans="1:11">
      <c r="A58" s="22" t="s">
        <v>64</v>
      </c>
      <c r="B58" s="31">
        <v>16.95</v>
      </c>
      <c r="C58" s="31">
        <f t="shared" si="6"/>
        <v>169.5</v>
      </c>
      <c r="D58" s="31">
        <v>5</v>
      </c>
      <c r="E58" s="32">
        <v>14860</v>
      </c>
      <c r="F58" s="31">
        <v>14860</v>
      </c>
      <c r="G58" s="31">
        <v>80</v>
      </c>
      <c r="H58" s="28">
        <f>(H57+H59)/2</f>
        <v>-5.0445251335133339</v>
      </c>
      <c r="I58" s="33">
        <v>0.05</v>
      </c>
      <c r="J58" s="28">
        <f>(J57+J59)/2</f>
        <v>-7.0790257210541467</v>
      </c>
      <c r="K58" s="34">
        <v>0.05</v>
      </c>
    </row>
    <row r="59" spans="1:11">
      <c r="A59" s="19" t="s">
        <v>65</v>
      </c>
      <c r="B59" s="19">
        <v>17</v>
      </c>
      <c r="C59" s="19">
        <f t="shared" si="6"/>
        <v>170</v>
      </c>
      <c r="D59" s="19"/>
      <c r="E59" s="29"/>
      <c r="F59" s="19">
        <f>-5.8478*C59+15851</f>
        <v>14856.874</v>
      </c>
      <c r="G59" s="19"/>
      <c r="H59" s="30">
        <v>-5.1530467499999997</v>
      </c>
      <c r="I59" s="21">
        <v>0.05</v>
      </c>
      <c r="J59" s="30">
        <v>-7.1902681599999996</v>
      </c>
      <c r="K59" s="9">
        <v>0.05</v>
      </c>
    </row>
    <row r="60" spans="1:11">
      <c r="A60" s="19" t="s">
        <v>66</v>
      </c>
      <c r="B60" s="19">
        <v>17.329999999999998</v>
      </c>
      <c r="C60" s="19">
        <f t="shared" si="6"/>
        <v>173.29999999999998</v>
      </c>
      <c r="D60" s="19"/>
      <c r="E60" s="29"/>
      <c r="F60" s="19">
        <f t="shared" ref="F60:F72" si="7">-5.8478*C60+15851</f>
        <v>14837.57626</v>
      </c>
      <c r="G60" s="19"/>
      <c r="H60" s="30">
        <v>-5.4289469672339239</v>
      </c>
      <c r="I60" s="21">
        <v>0.05</v>
      </c>
      <c r="J60" s="30">
        <v>-7.0363163160549869</v>
      </c>
      <c r="K60" s="9">
        <v>0.05</v>
      </c>
    </row>
    <row r="61" spans="1:11">
      <c r="A61" s="19" t="s">
        <v>67</v>
      </c>
      <c r="B61" s="19">
        <v>17.66</v>
      </c>
      <c r="C61" s="19">
        <f t="shared" si="6"/>
        <v>176.6</v>
      </c>
      <c r="D61" s="19"/>
      <c r="E61" s="29"/>
      <c r="F61" s="19">
        <f t="shared" si="7"/>
        <v>14818.27852</v>
      </c>
      <c r="G61" s="19"/>
      <c r="H61" s="30">
        <v>-5.7902178909876758</v>
      </c>
      <c r="I61" s="21">
        <v>0.05</v>
      </c>
      <c r="J61" s="30">
        <v>-6.9221483804854627</v>
      </c>
      <c r="K61" s="9">
        <v>0.05</v>
      </c>
    </row>
    <row r="62" spans="1:11">
      <c r="A62" s="19" t="s">
        <v>68</v>
      </c>
      <c r="B62" s="19">
        <v>18</v>
      </c>
      <c r="C62" s="19">
        <f t="shared" si="6"/>
        <v>180</v>
      </c>
      <c r="D62" s="19"/>
      <c r="E62" s="29"/>
      <c r="F62" s="19">
        <f t="shared" si="7"/>
        <v>14798.396000000001</v>
      </c>
      <c r="G62" s="19"/>
      <c r="H62" s="30">
        <v>-5.5378255999999997</v>
      </c>
      <c r="I62" s="21">
        <v>0.05</v>
      </c>
      <c r="J62" s="30">
        <v>-6.7720522299999999</v>
      </c>
      <c r="K62" s="9">
        <v>0.05</v>
      </c>
    </row>
    <row r="63" spans="1:11">
      <c r="A63" s="19" t="s">
        <v>69</v>
      </c>
      <c r="B63" s="19">
        <v>18.329999999999998</v>
      </c>
      <c r="C63" s="19">
        <f t="shared" si="6"/>
        <v>183.29999999999998</v>
      </c>
      <c r="D63" s="19"/>
      <c r="E63" s="29"/>
      <c r="F63" s="19">
        <f t="shared" si="7"/>
        <v>14779.098260000001</v>
      </c>
      <c r="G63" s="19"/>
      <c r="H63" s="30">
        <v>-5.7596262687742454</v>
      </c>
      <c r="I63" s="21">
        <v>0.05</v>
      </c>
      <c r="J63" s="30">
        <v>-6.940980592303406</v>
      </c>
      <c r="K63" s="9">
        <v>0.05</v>
      </c>
    </row>
    <row r="64" spans="1:11">
      <c r="A64" s="19" t="s">
        <v>70</v>
      </c>
      <c r="B64" s="19">
        <v>18.66</v>
      </c>
      <c r="C64" s="19">
        <f t="shared" si="6"/>
        <v>186.6</v>
      </c>
      <c r="D64" s="19"/>
      <c r="E64" s="29"/>
      <c r="F64" s="19">
        <f t="shared" si="7"/>
        <v>14759.800520000001</v>
      </c>
      <c r="G64" s="19"/>
      <c r="H64" s="30">
        <v>-5.7545534381952255</v>
      </c>
      <c r="I64" s="21">
        <v>0.05</v>
      </c>
      <c r="J64" s="30">
        <v>-7.3049139888959376</v>
      </c>
      <c r="K64" s="9">
        <v>0.05</v>
      </c>
    </row>
    <row r="65" spans="1:11">
      <c r="A65" s="19" t="s">
        <v>71</v>
      </c>
      <c r="B65" s="19">
        <v>19</v>
      </c>
      <c r="C65" s="19">
        <f t="shared" si="6"/>
        <v>190</v>
      </c>
      <c r="D65" s="19"/>
      <c r="E65" s="29"/>
      <c r="F65" s="19">
        <f t="shared" si="7"/>
        <v>14739.918</v>
      </c>
      <c r="G65" s="19"/>
      <c r="H65" s="30">
        <v>-5.9966890599999996</v>
      </c>
      <c r="I65" s="21">
        <v>0.05</v>
      </c>
      <c r="J65" s="30">
        <v>-7.3361384100000002</v>
      </c>
      <c r="K65" s="9">
        <v>0.05</v>
      </c>
    </row>
    <row r="66" spans="1:11">
      <c r="A66" s="19" t="s">
        <v>72</v>
      </c>
      <c r="B66" s="19">
        <v>19.329999999999998</v>
      </c>
      <c r="C66" s="19">
        <f t="shared" si="6"/>
        <v>193.29999999999998</v>
      </c>
      <c r="D66" s="19"/>
      <c r="E66" s="29"/>
      <c r="F66" s="19">
        <f t="shared" si="7"/>
        <v>14720.62026</v>
      </c>
      <c r="G66" s="19"/>
      <c r="H66" s="30">
        <v>-5.738621629163541</v>
      </c>
      <c r="I66" s="21">
        <v>0.05</v>
      </c>
      <c r="J66" s="30">
        <v>-6.9821832814075604</v>
      </c>
      <c r="K66" s="9">
        <v>0.05</v>
      </c>
    </row>
    <row r="67" spans="1:11">
      <c r="A67" s="19" t="s">
        <v>73</v>
      </c>
      <c r="B67" s="19">
        <v>19.66</v>
      </c>
      <c r="C67" s="19">
        <f t="shared" si="6"/>
        <v>196.6</v>
      </c>
      <c r="D67" s="19"/>
      <c r="E67" s="29"/>
      <c r="F67" s="19">
        <f t="shared" si="7"/>
        <v>14701.32252</v>
      </c>
      <c r="G67" s="19"/>
      <c r="H67" s="30">
        <v>-5.7877184692483734</v>
      </c>
      <c r="I67" s="21">
        <v>0.05</v>
      </c>
      <c r="J67" s="30">
        <v>-7.2790648403433291</v>
      </c>
      <c r="K67" s="9">
        <v>0.05</v>
      </c>
    </row>
    <row r="68" spans="1:11">
      <c r="A68" s="19" t="s">
        <v>74</v>
      </c>
      <c r="B68" s="19">
        <v>20</v>
      </c>
      <c r="C68" s="19">
        <f t="shared" si="6"/>
        <v>200</v>
      </c>
      <c r="D68" s="19"/>
      <c r="E68" s="29"/>
      <c r="F68" s="19">
        <f t="shared" si="7"/>
        <v>14681.44</v>
      </c>
      <c r="G68" s="19"/>
      <c r="H68" s="30">
        <v>-5.6399898300000002</v>
      </c>
      <c r="I68" s="21">
        <v>0.05</v>
      </c>
      <c r="J68" s="30">
        <v>-7.32164255</v>
      </c>
      <c r="K68" s="9">
        <v>0.05</v>
      </c>
    </row>
    <row r="69" spans="1:11">
      <c r="A69" s="19" t="s">
        <v>75</v>
      </c>
      <c r="B69" s="19">
        <v>20.329999999999998</v>
      </c>
      <c r="C69" s="19">
        <f t="shared" si="6"/>
        <v>203.29999999999998</v>
      </c>
      <c r="D69" s="19"/>
      <c r="E69" s="29"/>
      <c r="F69" s="19">
        <f t="shared" si="7"/>
        <v>14662.142260000001</v>
      </c>
      <c r="G69" s="19"/>
      <c r="H69" s="30">
        <v>-5.7780805224508391</v>
      </c>
      <c r="I69" s="21">
        <v>0.05</v>
      </c>
      <c r="J69" s="30">
        <v>-7.2148350827872054</v>
      </c>
      <c r="K69" s="9">
        <v>0.05</v>
      </c>
    </row>
    <row r="70" spans="1:11">
      <c r="A70" s="19" t="s">
        <v>76</v>
      </c>
      <c r="B70" s="19">
        <v>20.66</v>
      </c>
      <c r="C70" s="19">
        <f t="shared" si="6"/>
        <v>206.6</v>
      </c>
      <c r="D70" s="19"/>
      <c r="E70" s="29"/>
      <c r="F70" s="19">
        <f t="shared" si="7"/>
        <v>14642.844520000001</v>
      </c>
      <c r="G70" s="19"/>
      <c r="H70" s="30">
        <v>-6.0434278466136675</v>
      </c>
      <c r="I70" s="21">
        <v>0.05</v>
      </c>
      <c r="J70" s="30">
        <v>-7.3940851362589859</v>
      </c>
      <c r="K70" s="9">
        <v>0.05</v>
      </c>
    </row>
    <row r="71" spans="1:11">
      <c r="A71" s="19" t="s">
        <v>77</v>
      </c>
      <c r="B71" s="19">
        <v>21</v>
      </c>
      <c r="C71" s="19">
        <f t="shared" si="6"/>
        <v>210</v>
      </c>
      <c r="D71" s="19"/>
      <c r="E71" s="29"/>
      <c r="F71" s="19">
        <f t="shared" si="7"/>
        <v>14622.962</v>
      </c>
      <c r="G71" s="19"/>
      <c r="H71" s="30">
        <v>-6.0256901699999998</v>
      </c>
      <c r="I71" s="21">
        <v>0.05</v>
      </c>
      <c r="J71" s="30">
        <v>-6.8850379300000002</v>
      </c>
      <c r="K71" s="9">
        <v>0.05</v>
      </c>
    </row>
    <row r="72" spans="1:11">
      <c r="A72" s="19" t="s">
        <v>78</v>
      </c>
      <c r="B72" s="19">
        <v>21.33</v>
      </c>
      <c r="C72" s="19">
        <f t="shared" si="6"/>
        <v>213.29999999999998</v>
      </c>
      <c r="D72" s="19"/>
      <c r="E72" s="29"/>
      <c r="F72" s="19">
        <f t="shared" si="7"/>
        <v>14603.66426</v>
      </c>
      <c r="G72" s="19"/>
      <c r="H72" s="30">
        <v>-6.005981809999537</v>
      </c>
      <c r="I72" s="21">
        <v>0.05</v>
      </c>
      <c r="J72" s="30">
        <v>-7.0375994604433778</v>
      </c>
      <c r="K72" s="9">
        <v>0.05</v>
      </c>
    </row>
    <row r="73" spans="1:11">
      <c r="A73" s="1" t="s">
        <v>79</v>
      </c>
      <c r="B73" s="1">
        <v>21.55</v>
      </c>
      <c r="C73" s="1">
        <v>215.5</v>
      </c>
      <c r="D73" s="1">
        <v>7.5</v>
      </c>
      <c r="E73" s="3">
        <f>F73</f>
        <v>14591</v>
      </c>
      <c r="F73" s="3">
        <v>14591</v>
      </c>
      <c r="G73" s="3">
        <v>458</v>
      </c>
      <c r="H73" s="5">
        <f>(H72+H74)/2</f>
        <v>-5.9707704274071913</v>
      </c>
      <c r="I73" s="9">
        <v>0.05</v>
      </c>
      <c r="J73" s="5">
        <f>(J72+J74)/2</f>
        <v>-7.0676092991247543</v>
      </c>
      <c r="K73" s="9">
        <v>0.05</v>
      </c>
    </row>
    <row r="74" spans="1:11">
      <c r="A74" s="19" t="s">
        <v>80</v>
      </c>
      <c r="B74" s="19">
        <v>21.66</v>
      </c>
      <c r="C74" s="19">
        <f t="shared" ref="C74:C122" si="8">B74*10</f>
        <v>216.6</v>
      </c>
      <c r="D74" s="19"/>
      <c r="E74" s="29"/>
      <c r="F74" s="19">
        <f>-6.156*C74+15918</f>
        <v>14584.6104</v>
      </c>
      <c r="G74" s="19"/>
      <c r="H74" s="19">
        <v>-5.9355590448148456</v>
      </c>
      <c r="I74" s="9">
        <v>0.05</v>
      </c>
      <c r="J74" s="19">
        <v>-7.0976191378061309</v>
      </c>
      <c r="K74" s="9">
        <v>0.05</v>
      </c>
    </row>
    <row r="75" spans="1:11">
      <c r="A75" s="19" t="s">
        <v>81</v>
      </c>
      <c r="B75" s="19">
        <v>22</v>
      </c>
      <c r="C75" s="19">
        <f t="shared" si="8"/>
        <v>220</v>
      </c>
      <c r="D75" s="19"/>
      <c r="E75" s="29"/>
      <c r="F75" s="19">
        <f t="shared" ref="F75:F106" si="9">-6.156*C75+15918</f>
        <v>14563.68</v>
      </c>
      <c r="G75" s="19"/>
      <c r="H75" s="19">
        <v>-5.7901041199999996</v>
      </c>
      <c r="I75" s="9">
        <v>0.05</v>
      </c>
      <c r="J75" s="19">
        <v>-7.1114308900000003</v>
      </c>
      <c r="K75" s="9">
        <v>0.05</v>
      </c>
    </row>
    <row r="76" spans="1:11">
      <c r="A76" s="19" t="s">
        <v>82</v>
      </c>
      <c r="B76" s="19">
        <v>22.33</v>
      </c>
      <c r="C76" s="19">
        <f t="shared" si="8"/>
        <v>223.29999999999998</v>
      </c>
      <c r="D76" s="19"/>
      <c r="E76" s="29"/>
      <c r="F76" s="19">
        <f t="shared" si="9"/>
        <v>14543.3652</v>
      </c>
      <c r="G76" s="19"/>
      <c r="H76" s="19">
        <v>-6.0503714298760247</v>
      </c>
      <c r="I76" s="9">
        <v>0.05</v>
      </c>
      <c r="J76" s="19">
        <v>-7.0446267284985957</v>
      </c>
      <c r="K76" s="9">
        <v>0.05</v>
      </c>
    </row>
    <row r="77" spans="1:11">
      <c r="A77" s="19" t="s">
        <v>83</v>
      </c>
      <c r="B77" s="19">
        <v>22.66</v>
      </c>
      <c r="C77" s="19">
        <f t="shared" si="8"/>
        <v>226.6</v>
      </c>
      <c r="D77" s="19"/>
      <c r="E77" s="29"/>
      <c r="F77" s="19">
        <f t="shared" si="9"/>
        <v>14523.0504</v>
      </c>
      <c r="G77" s="19"/>
      <c r="H77" s="19">
        <v>-6.0236340096709196</v>
      </c>
      <c r="I77" s="9">
        <v>0.05</v>
      </c>
      <c r="J77" s="19">
        <v>-7.0128609575686021</v>
      </c>
      <c r="K77" s="9">
        <v>0.05</v>
      </c>
    </row>
    <row r="78" spans="1:11">
      <c r="A78" s="19" t="s">
        <v>84</v>
      </c>
      <c r="B78" s="19">
        <v>23</v>
      </c>
      <c r="C78" s="19">
        <f t="shared" si="8"/>
        <v>230</v>
      </c>
      <c r="D78" s="19"/>
      <c r="E78" s="29"/>
      <c r="F78" s="19">
        <f t="shared" si="9"/>
        <v>14502.12</v>
      </c>
      <c r="G78" s="19"/>
      <c r="H78" s="19">
        <v>-5.7488867299999997</v>
      </c>
      <c r="I78" s="9">
        <v>0.05</v>
      </c>
      <c r="J78" s="19">
        <v>-7.08325358</v>
      </c>
      <c r="K78" s="9">
        <v>0.05</v>
      </c>
    </row>
    <row r="79" spans="1:11">
      <c r="A79" s="19" t="s">
        <v>85</v>
      </c>
      <c r="B79" s="19">
        <v>23.33</v>
      </c>
      <c r="C79" s="19">
        <f t="shared" si="8"/>
        <v>233.29999999999998</v>
      </c>
      <c r="D79" s="19"/>
      <c r="E79" s="29"/>
      <c r="F79" s="19">
        <f t="shared" si="9"/>
        <v>14481.805200000001</v>
      </c>
      <c r="G79" s="19"/>
      <c r="H79" s="19">
        <v>-6.0174797236851765</v>
      </c>
      <c r="I79" s="9">
        <v>0.05</v>
      </c>
      <c r="J79" s="19">
        <v>-6.5808432502336442</v>
      </c>
      <c r="K79" s="9">
        <v>0.05</v>
      </c>
    </row>
    <row r="80" spans="1:11">
      <c r="A80" s="19" t="s">
        <v>86</v>
      </c>
      <c r="B80" s="19">
        <v>23.66</v>
      </c>
      <c r="C80" s="19">
        <f t="shared" si="8"/>
        <v>236.6</v>
      </c>
      <c r="D80" s="19"/>
      <c r="E80" s="29"/>
      <c r="F80" s="19">
        <f t="shared" si="9"/>
        <v>14461.490400000001</v>
      </c>
      <c r="G80" s="19"/>
      <c r="H80" s="19">
        <v>-5.8574744288831972</v>
      </c>
      <c r="I80" s="9">
        <v>0.05</v>
      </c>
      <c r="J80" s="19">
        <v>-6.6236449969494045</v>
      </c>
      <c r="K80" s="9">
        <v>0.05</v>
      </c>
    </row>
    <row r="81" spans="1:11">
      <c r="A81" s="19" t="s">
        <v>87</v>
      </c>
      <c r="B81" s="19">
        <v>24</v>
      </c>
      <c r="C81" s="19">
        <f t="shared" si="8"/>
        <v>240</v>
      </c>
      <c r="D81" s="19"/>
      <c r="E81" s="29"/>
      <c r="F81" s="19">
        <f t="shared" si="9"/>
        <v>14440.56</v>
      </c>
      <c r="G81" s="19"/>
      <c r="H81" s="19">
        <v>-6.0689383699999997</v>
      </c>
      <c r="I81" s="9">
        <v>0.05</v>
      </c>
      <c r="J81" s="19">
        <v>-7.5531788999999998</v>
      </c>
      <c r="K81" s="9">
        <v>0.05</v>
      </c>
    </row>
    <row r="82" spans="1:11">
      <c r="A82" s="19" t="s">
        <v>88</v>
      </c>
      <c r="B82" s="19">
        <v>24.33</v>
      </c>
      <c r="C82" s="19">
        <f t="shared" si="8"/>
        <v>243.29999999999998</v>
      </c>
      <c r="D82" s="19"/>
      <c r="E82" s="29"/>
      <c r="F82" s="19">
        <f t="shared" si="9"/>
        <v>14420.245199999999</v>
      </c>
      <c r="G82" s="19"/>
      <c r="H82" s="19">
        <v>-6.0327302811657191</v>
      </c>
      <c r="I82" s="9">
        <v>0.05</v>
      </c>
      <c r="J82" s="19">
        <v>-7.0842533386704885</v>
      </c>
      <c r="K82" s="9">
        <v>0.05</v>
      </c>
    </row>
    <row r="83" spans="1:11">
      <c r="A83" s="19" t="s">
        <v>89</v>
      </c>
      <c r="B83" s="19">
        <v>24.66</v>
      </c>
      <c r="C83" s="19">
        <f t="shared" si="8"/>
        <v>246.6</v>
      </c>
      <c r="D83" s="19"/>
      <c r="E83" s="29"/>
      <c r="F83" s="19">
        <f t="shared" si="9"/>
        <v>14399.930400000001</v>
      </c>
      <c r="G83" s="19"/>
      <c r="H83" s="19">
        <v>-5.4235821588016115</v>
      </c>
      <c r="I83" s="9">
        <v>0.05</v>
      </c>
      <c r="J83" s="19">
        <v>-6.173159536117879</v>
      </c>
      <c r="K83" s="9">
        <v>0.05</v>
      </c>
    </row>
    <row r="84" spans="1:11">
      <c r="A84" s="19" t="s">
        <v>90</v>
      </c>
      <c r="B84" s="19">
        <v>25</v>
      </c>
      <c r="C84" s="19">
        <f t="shared" si="8"/>
        <v>250</v>
      </c>
      <c r="D84" s="19"/>
      <c r="E84" s="29"/>
      <c r="F84" s="19">
        <f t="shared" si="9"/>
        <v>14379</v>
      </c>
      <c r="G84" s="19"/>
      <c r="H84" s="19">
        <v>-5.6332380500000001</v>
      </c>
      <c r="I84" s="9">
        <v>0.05</v>
      </c>
      <c r="J84" s="19">
        <v>-6.2620111400000003</v>
      </c>
      <c r="K84" s="9">
        <v>0.05</v>
      </c>
    </row>
    <row r="85" spans="1:11">
      <c r="A85" s="19" t="s">
        <v>91</v>
      </c>
      <c r="B85" s="19">
        <v>25.33</v>
      </c>
      <c r="C85" s="19">
        <f t="shared" si="8"/>
        <v>253.29999999999998</v>
      </c>
      <c r="D85" s="19"/>
      <c r="E85" s="29"/>
      <c r="F85" s="19">
        <f t="shared" si="9"/>
        <v>14358.6852</v>
      </c>
      <c r="G85" s="19"/>
      <c r="H85" s="19">
        <v>-5.9830400750911599</v>
      </c>
      <c r="I85" s="9">
        <v>0.05</v>
      </c>
      <c r="J85" s="19">
        <v>-6.4570518344554406</v>
      </c>
      <c r="K85" s="9">
        <v>0.05</v>
      </c>
    </row>
    <row r="86" spans="1:11">
      <c r="A86" s="19" t="s">
        <v>92</v>
      </c>
      <c r="B86" s="19">
        <v>25.66</v>
      </c>
      <c r="C86" s="19">
        <f t="shared" si="8"/>
        <v>256.60000000000002</v>
      </c>
      <c r="D86" s="19"/>
      <c r="E86" s="29"/>
      <c r="F86" s="19">
        <f t="shared" si="9"/>
        <v>14338.3704</v>
      </c>
      <c r="G86" s="19"/>
      <c r="H86" s="19">
        <v>-5.799981951590313</v>
      </c>
      <c r="I86" s="9">
        <v>0.05</v>
      </c>
      <c r="J86" s="19">
        <v>-6.2135220183597673</v>
      </c>
      <c r="K86" s="9">
        <v>0.05</v>
      </c>
    </row>
    <row r="87" spans="1:11">
      <c r="A87" s="19" t="s">
        <v>93</v>
      </c>
      <c r="B87" s="19">
        <v>26</v>
      </c>
      <c r="C87" s="19">
        <f t="shared" si="8"/>
        <v>260</v>
      </c>
      <c r="D87" s="19"/>
      <c r="E87" s="29"/>
      <c r="F87" s="19">
        <f t="shared" si="9"/>
        <v>14317.44</v>
      </c>
      <c r="G87" s="19"/>
      <c r="H87" s="19">
        <v>-6.1538386699999998</v>
      </c>
      <c r="I87" s="9">
        <v>0.05</v>
      </c>
      <c r="J87" s="19">
        <v>-7.4179244899999999</v>
      </c>
      <c r="K87" s="9">
        <v>0.05</v>
      </c>
    </row>
    <row r="88" spans="1:11">
      <c r="A88" s="19" t="s">
        <v>94</v>
      </c>
      <c r="B88" s="19">
        <v>26.33</v>
      </c>
      <c r="C88" s="19">
        <f t="shared" si="8"/>
        <v>263.29999999999995</v>
      </c>
      <c r="D88" s="19"/>
      <c r="E88" s="29"/>
      <c r="F88" s="19">
        <f t="shared" si="9"/>
        <v>14297.1252</v>
      </c>
      <c r="G88" s="19"/>
      <c r="H88" s="19">
        <v>-5.8177802826575471</v>
      </c>
      <c r="I88" s="9">
        <v>0.05</v>
      </c>
      <c r="J88" s="19">
        <v>-6.3257234239544946</v>
      </c>
      <c r="K88" s="9">
        <v>0.05</v>
      </c>
    </row>
    <row r="89" spans="1:11">
      <c r="A89" t="s">
        <v>95</v>
      </c>
      <c r="B89" s="19">
        <v>26.66</v>
      </c>
      <c r="C89" s="19">
        <f t="shared" si="8"/>
        <v>266.60000000000002</v>
      </c>
      <c r="F89" s="19">
        <f t="shared" si="9"/>
        <v>14276.8104</v>
      </c>
      <c r="G89"/>
      <c r="H89">
        <v>-5.9447396926708684</v>
      </c>
      <c r="I89" s="9">
        <v>0.05</v>
      </c>
      <c r="J89">
        <v>-6.0691937621753027</v>
      </c>
      <c r="K89" s="9">
        <v>0.05</v>
      </c>
    </row>
    <row r="90" spans="1:11">
      <c r="A90" s="19" t="s">
        <v>96</v>
      </c>
      <c r="B90" s="19">
        <v>27</v>
      </c>
      <c r="C90" s="19">
        <f t="shared" si="8"/>
        <v>270</v>
      </c>
      <c r="D90" s="19"/>
      <c r="E90" s="29"/>
      <c r="F90" s="19">
        <f t="shared" si="9"/>
        <v>14255.880000000001</v>
      </c>
      <c r="G90" s="19"/>
      <c r="H90" s="19">
        <v>-5.5405011999999996</v>
      </c>
      <c r="I90" s="9">
        <v>0.05</v>
      </c>
      <c r="J90" s="19">
        <v>-6.1403649900000001</v>
      </c>
      <c r="K90" s="9">
        <v>0.05</v>
      </c>
    </row>
    <row r="91" spans="1:11">
      <c r="A91" t="s">
        <v>97</v>
      </c>
      <c r="B91" s="19">
        <v>27.33</v>
      </c>
      <c r="C91" s="19">
        <f t="shared" si="8"/>
        <v>273.29999999999995</v>
      </c>
      <c r="F91" s="19">
        <f t="shared" si="9"/>
        <v>14235.565200000001</v>
      </c>
      <c r="G91"/>
      <c r="H91">
        <v>-5.6400545306258891</v>
      </c>
      <c r="I91" s="9">
        <v>0.05</v>
      </c>
      <c r="J91">
        <v>-6.0734466652391443</v>
      </c>
      <c r="K91" s="9">
        <v>0.05</v>
      </c>
    </row>
    <row r="92" spans="1:11">
      <c r="A92" s="19" t="s">
        <v>98</v>
      </c>
      <c r="B92" s="19">
        <v>27.66</v>
      </c>
      <c r="C92" s="19">
        <f t="shared" si="8"/>
        <v>276.60000000000002</v>
      </c>
      <c r="D92" s="19"/>
      <c r="E92" s="29"/>
      <c r="F92" s="19">
        <f t="shared" si="9"/>
        <v>14215.250400000001</v>
      </c>
      <c r="G92" s="19"/>
      <c r="H92" s="19">
        <v>-5.7052092543554425</v>
      </c>
      <c r="I92" s="9">
        <v>0.05</v>
      </c>
      <c r="J92" s="19">
        <v>-6.3991577630014325</v>
      </c>
      <c r="K92" s="9">
        <v>0.05</v>
      </c>
    </row>
    <row r="93" spans="1:11">
      <c r="A93" s="19" t="s">
        <v>99</v>
      </c>
      <c r="B93" s="19">
        <v>28</v>
      </c>
      <c r="C93" s="19">
        <f t="shared" si="8"/>
        <v>280</v>
      </c>
      <c r="D93" s="19"/>
      <c r="E93" s="29"/>
      <c r="F93" s="19">
        <f t="shared" si="9"/>
        <v>14194.32</v>
      </c>
      <c r="G93" s="19"/>
      <c r="H93" s="19">
        <v>-5.8654580300000001</v>
      </c>
      <c r="I93" s="9">
        <v>0.05</v>
      </c>
      <c r="J93" s="19">
        <v>-6.2218133499999997</v>
      </c>
      <c r="K93" s="9">
        <v>0.05</v>
      </c>
    </row>
    <row r="94" spans="1:11">
      <c r="A94" s="19" t="s">
        <v>100</v>
      </c>
      <c r="B94" s="19">
        <v>28.33</v>
      </c>
      <c r="C94" s="19">
        <f t="shared" si="8"/>
        <v>283.29999999999995</v>
      </c>
      <c r="D94" s="19"/>
      <c r="E94" s="29"/>
      <c r="F94" s="19">
        <f t="shared" si="9"/>
        <v>14174.0052</v>
      </c>
      <c r="G94" s="19"/>
      <c r="H94" s="19">
        <v>-5.7035095874227562</v>
      </c>
      <c r="I94" s="9">
        <v>0.05</v>
      </c>
      <c r="J94" s="19">
        <v>-6.5140775164492393</v>
      </c>
      <c r="K94" s="9">
        <v>0.05</v>
      </c>
    </row>
    <row r="95" spans="1:11">
      <c r="A95" s="19" t="s">
        <v>101</v>
      </c>
      <c r="B95" s="19">
        <v>28.66</v>
      </c>
      <c r="C95" s="19">
        <f t="shared" si="8"/>
        <v>286.60000000000002</v>
      </c>
      <c r="D95" s="19"/>
      <c r="E95" s="29"/>
      <c r="F95" s="19">
        <f t="shared" si="9"/>
        <v>14153.690399999999</v>
      </c>
      <c r="G95" s="19"/>
      <c r="H95" s="19">
        <v>-5.2061086402558621</v>
      </c>
      <c r="I95" s="9">
        <v>0.05</v>
      </c>
      <c r="J95" s="19">
        <v>-5.4909094386978348</v>
      </c>
      <c r="K95" s="9">
        <v>0.05</v>
      </c>
    </row>
    <row r="96" spans="1:11">
      <c r="A96" s="19" t="s">
        <v>102</v>
      </c>
      <c r="B96" s="19">
        <v>29</v>
      </c>
      <c r="C96" s="19">
        <f t="shared" si="8"/>
        <v>290</v>
      </c>
      <c r="D96" s="19"/>
      <c r="E96" s="29"/>
      <c r="F96" s="19">
        <f t="shared" si="9"/>
        <v>14132.76</v>
      </c>
      <c r="G96" s="19"/>
      <c r="H96" s="19">
        <v>-5.6511264800000003</v>
      </c>
      <c r="I96" s="9">
        <v>0.05</v>
      </c>
      <c r="J96" s="19">
        <v>-6.8694482499999996</v>
      </c>
      <c r="K96" s="9">
        <v>0.05</v>
      </c>
    </row>
    <row r="97" spans="1:11">
      <c r="A97" t="s">
        <v>103</v>
      </c>
      <c r="B97" s="19">
        <v>29.33</v>
      </c>
      <c r="C97" s="19">
        <f t="shared" si="8"/>
        <v>293.29999999999995</v>
      </c>
      <c r="F97" s="19">
        <f t="shared" si="9"/>
        <v>14112.4452</v>
      </c>
      <c r="G97"/>
      <c r="H97">
        <v>-5.6125253856293043</v>
      </c>
      <c r="I97" s="9">
        <v>0.05</v>
      </c>
      <c r="J97">
        <v>-7.1783097983311812</v>
      </c>
      <c r="K97" s="9">
        <v>0.05</v>
      </c>
    </row>
    <row r="98" spans="1:11">
      <c r="A98" s="19" t="s">
        <v>104</v>
      </c>
      <c r="B98" s="19">
        <v>29.66</v>
      </c>
      <c r="C98" s="19">
        <f t="shared" si="8"/>
        <v>296.60000000000002</v>
      </c>
      <c r="D98" s="19"/>
      <c r="E98" s="29"/>
      <c r="F98" s="19">
        <f t="shared" si="9"/>
        <v>14092.1304</v>
      </c>
      <c r="G98" s="19"/>
      <c r="H98" s="19">
        <v>-5.925534105182221</v>
      </c>
      <c r="I98" s="9">
        <v>0.05</v>
      </c>
      <c r="J98" s="19">
        <v>-7.4752147752897384</v>
      </c>
      <c r="K98" s="9">
        <v>0.05</v>
      </c>
    </row>
    <row r="99" spans="1:11">
      <c r="A99" s="19" t="s">
        <v>105</v>
      </c>
      <c r="B99" s="19">
        <v>30</v>
      </c>
      <c r="C99" s="19">
        <f t="shared" si="8"/>
        <v>300</v>
      </c>
      <c r="D99" s="19"/>
      <c r="E99" s="29"/>
      <c r="F99" s="19">
        <f t="shared" si="9"/>
        <v>14071.2</v>
      </c>
      <c r="G99" s="19"/>
      <c r="H99" s="19">
        <v>-5.8049689899999999</v>
      </c>
      <c r="I99" s="9">
        <v>0.05</v>
      </c>
      <c r="J99" s="19">
        <v>-7.78632086</v>
      </c>
      <c r="K99" s="9">
        <v>0.05</v>
      </c>
    </row>
    <row r="100" spans="1:11">
      <c r="A100" s="19" t="s">
        <v>106</v>
      </c>
      <c r="B100" s="19">
        <v>30.33</v>
      </c>
      <c r="C100" s="19">
        <f t="shared" si="8"/>
        <v>303.29999999999995</v>
      </c>
      <c r="D100" s="19"/>
      <c r="E100" s="29"/>
      <c r="F100" s="19">
        <f t="shared" si="9"/>
        <v>14050.885200000001</v>
      </c>
      <c r="G100" s="19"/>
      <c r="H100" s="19">
        <v>-5.4546135988900692</v>
      </c>
      <c r="I100" s="9">
        <v>0.05</v>
      </c>
      <c r="J100" s="19">
        <v>-7.0362803396844331</v>
      </c>
      <c r="K100" s="9">
        <v>0.05</v>
      </c>
    </row>
    <row r="101" spans="1:11">
      <c r="A101" s="19" t="s">
        <v>107</v>
      </c>
      <c r="B101" s="19">
        <v>30.66</v>
      </c>
      <c r="C101" s="19">
        <f t="shared" si="8"/>
        <v>306.60000000000002</v>
      </c>
      <c r="D101" s="19"/>
      <c r="E101" s="29"/>
      <c r="F101" s="19">
        <f t="shared" si="9"/>
        <v>14030.570400000001</v>
      </c>
      <c r="G101" s="19"/>
      <c r="H101" s="19">
        <v>-5.47939963977357</v>
      </c>
      <c r="I101" s="9">
        <v>0.05</v>
      </c>
      <c r="J101" s="19">
        <v>-7.6233617993700884</v>
      </c>
      <c r="K101" s="9">
        <v>0.05</v>
      </c>
    </row>
    <row r="102" spans="1:11">
      <c r="A102" s="19" t="s">
        <v>108</v>
      </c>
      <c r="B102" s="19">
        <v>31</v>
      </c>
      <c r="C102" s="19">
        <f t="shared" si="8"/>
        <v>310</v>
      </c>
      <c r="D102" s="19"/>
      <c r="E102" s="29"/>
      <c r="F102" s="19">
        <f t="shared" si="9"/>
        <v>14009.64</v>
      </c>
      <c r="G102" s="19"/>
      <c r="H102" s="19">
        <v>-5.8500736900000003</v>
      </c>
      <c r="I102" s="9">
        <v>0.05</v>
      </c>
      <c r="J102" s="19">
        <v>-7.9752925699999997</v>
      </c>
      <c r="K102" s="9">
        <v>0.05</v>
      </c>
    </row>
    <row r="103" spans="1:11">
      <c r="A103" s="19" t="s">
        <v>109</v>
      </c>
      <c r="B103" s="19">
        <v>31.33</v>
      </c>
      <c r="C103" s="19">
        <f t="shared" si="8"/>
        <v>313.29999999999995</v>
      </c>
      <c r="D103" s="19"/>
      <c r="E103" s="29"/>
      <c r="F103" s="19">
        <f t="shared" si="9"/>
        <v>13989.325200000001</v>
      </c>
      <c r="G103" s="19"/>
      <c r="H103" s="19">
        <v>-5.6976693392882982</v>
      </c>
      <c r="I103" s="9">
        <v>0.05</v>
      </c>
      <c r="J103" s="19">
        <v>-7.1858598020089799</v>
      </c>
      <c r="K103" s="9">
        <v>0.05</v>
      </c>
    </row>
    <row r="104" spans="1:11">
      <c r="A104" s="19" t="s">
        <v>110</v>
      </c>
      <c r="B104" s="19">
        <v>31.66</v>
      </c>
      <c r="C104" s="19">
        <f t="shared" si="8"/>
        <v>316.60000000000002</v>
      </c>
      <c r="D104" s="19"/>
      <c r="E104" s="29"/>
      <c r="F104" s="19">
        <f t="shared" si="9"/>
        <v>13969.010399999999</v>
      </c>
      <c r="G104" s="19"/>
      <c r="H104" s="19">
        <v>-5.8904015608948619</v>
      </c>
      <c r="I104" s="9">
        <v>0.05</v>
      </c>
      <c r="J104" s="19">
        <v>-7.1240003933225413</v>
      </c>
      <c r="K104" s="9">
        <v>0.05</v>
      </c>
    </row>
    <row r="105" spans="1:11">
      <c r="A105" s="19" t="s">
        <v>111</v>
      </c>
      <c r="B105" s="19">
        <v>32</v>
      </c>
      <c r="C105" s="19">
        <f t="shared" si="8"/>
        <v>320</v>
      </c>
      <c r="D105" s="19"/>
      <c r="E105" s="29"/>
      <c r="F105" s="19">
        <f t="shared" si="9"/>
        <v>13948.08</v>
      </c>
      <c r="G105" s="19"/>
      <c r="H105" s="19">
        <v>-6.0153669000000001</v>
      </c>
      <c r="I105" s="9">
        <v>0.05</v>
      </c>
      <c r="J105" s="19">
        <v>-7.6074629600000003</v>
      </c>
      <c r="K105" s="9">
        <v>0.05</v>
      </c>
    </row>
    <row r="106" spans="1:11">
      <c r="A106" s="19" t="s">
        <v>112</v>
      </c>
      <c r="B106" s="19">
        <v>32.33</v>
      </c>
      <c r="C106" s="19">
        <f t="shared" si="8"/>
        <v>323.29999999999995</v>
      </c>
      <c r="D106" s="19"/>
      <c r="E106" s="29"/>
      <c r="F106" s="19">
        <f t="shared" si="9"/>
        <v>13927.7652</v>
      </c>
      <c r="G106" s="19"/>
      <c r="H106" s="19">
        <v>-6.1539756996869608</v>
      </c>
      <c r="I106" s="9">
        <v>0.05</v>
      </c>
      <c r="J106" s="19">
        <v>-7.572988563010929</v>
      </c>
      <c r="K106" s="9">
        <v>0.05</v>
      </c>
    </row>
    <row r="107" spans="1:11">
      <c r="A107" s="1" t="s">
        <v>113</v>
      </c>
      <c r="B107" s="35">
        <v>32.450000000000003</v>
      </c>
      <c r="C107" s="35">
        <f t="shared" si="8"/>
        <v>324.5</v>
      </c>
      <c r="D107" s="35">
        <v>5.5</v>
      </c>
      <c r="E107" s="3">
        <f>F107</f>
        <v>13920</v>
      </c>
      <c r="F107" s="35">
        <v>13920</v>
      </c>
      <c r="G107" s="35">
        <v>252</v>
      </c>
      <c r="H107" s="5">
        <f>(H106+H108)/2</f>
        <v>-6.1003620198492063</v>
      </c>
      <c r="I107" s="34">
        <v>0.05</v>
      </c>
      <c r="J107" s="5">
        <f>(J106+J108)/2</f>
        <v>-7.3167702346073309</v>
      </c>
      <c r="K107" s="34">
        <v>0.05</v>
      </c>
    </row>
    <row r="108" spans="1:11">
      <c r="A108" s="19" t="s">
        <v>114</v>
      </c>
      <c r="B108" s="19">
        <v>32.659999999999997</v>
      </c>
      <c r="C108" s="19">
        <f t="shared" si="8"/>
        <v>326.59999999999997</v>
      </c>
      <c r="D108" s="19"/>
      <c r="E108" s="29"/>
      <c r="F108" s="19">
        <f>-8.64*C108+16724</f>
        <v>13902.175999999999</v>
      </c>
      <c r="G108" s="19"/>
      <c r="H108" s="19">
        <v>-6.0467483400114519</v>
      </c>
      <c r="I108" s="9">
        <v>0.05</v>
      </c>
      <c r="J108" s="19">
        <v>-7.0605519062037327</v>
      </c>
      <c r="K108" s="9">
        <v>0.05</v>
      </c>
    </row>
    <row r="109" spans="1:11">
      <c r="A109" t="s">
        <v>115</v>
      </c>
      <c r="B109">
        <v>33</v>
      </c>
      <c r="C109">
        <f t="shared" si="8"/>
        <v>330</v>
      </c>
      <c r="F109" s="19">
        <f t="shared" ref="F109:F122" si="10">-8.64*C109+16724</f>
        <v>13872.8</v>
      </c>
      <c r="G109"/>
      <c r="H109">
        <v>-5.8686205999999999</v>
      </c>
      <c r="I109" s="9">
        <v>0.05</v>
      </c>
      <c r="J109">
        <v>-6.9125786600000003</v>
      </c>
      <c r="K109" s="9">
        <v>0.05</v>
      </c>
    </row>
    <row r="110" spans="1:11">
      <c r="A110" t="s">
        <v>116</v>
      </c>
      <c r="B110">
        <v>33.33</v>
      </c>
      <c r="C110">
        <f t="shared" si="8"/>
        <v>333.29999999999995</v>
      </c>
      <c r="F110" s="19">
        <f t="shared" si="10"/>
        <v>13844.288</v>
      </c>
      <c r="G110"/>
      <c r="H110">
        <v>-5.8071610035759251</v>
      </c>
      <c r="I110" s="9">
        <v>0.05</v>
      </c>
      <c r="J110">
        <v>-6.3197463261439744</v>
      </c>
      <c r="K110" s="9">
        <v>0.05</v>
      </c>
    </row>
    <row r="111" spans="1:11">
      <c r="A111" t="s">
        <v>117</v>
      </c>
      <c r="B111">
        <v>33.659999999999997</v>
      </c>
      <c r="C111">
        <f t="shared" si="8"/>
        <v>336.59999999999997</v>
      </c>
      <c r="F111" s="19">
        <f t="shared" si="10"/>
        <v>13815.776</v>
      </c>
      <c r="G111"/>
      <c r="H111">
        <v>-5.6923306124584032</v>
      </c>
      <c r="I111" s="9">
        <v>0.05</v>
      </c>
      <c r="J111">
        <v>-6.4785010397094496</v>
      </c>
      <c r="K111" s="9">
        <v>0.05</v>
      </c>
    </row>
    <row r="112" spans="1:11">
      <c r="A112" t="s">
        <v>118</v>
      </c>
      <c r="B112">
        <v>34</v>
      </c>
      <c r="C112">
        <f t="shared" si="8"/>
        <v>340</v>
      </c>
      <c r="F112" s="19">
        <f t="shared" si="10"/>
        <v>13786.4</v>
      </c>
      <c r="G112"/>
      <c r="H112">
        <v>-6.0328270599999998</v>
      </c>
      <c r="I112" s="9">
        <v>0.05</v>
      </c>
      <c r="J112">
        <v>-6.94270839</v>
      </c>
      <c r="K112" s="9">
        <v>0.05</v>
      </c>
    </row>
    <row r="113" spans="1:11">
      <c r="A113" t="s">
        <v>119</v>
      </c>
      <c r="B113">
        <v>34.33</v>
      </c>
      <c r="C113">
        <f t="shared" si="8"/>
        <v>343.29999999999995</v>
      </c>
      <c r="F113" s="19">
        <f t="shared" si="10"/>
        <v>13757.888000000001</v>
      </c>
      <c r="G113"/>
      <c r="H113">
        <v>-6.3218133390843416</v>
      </c>
      <c r="I113" s="9">
        <v>0.05</v>
      </c>
      <c r="J113">
        <v>-7.1595092944523184</v>
      </c>
      <c r="K113" s="9">
        <v>0.05</v>
      </c>
    </row>
    <row r="114" spans="1:11">
      <c r="A114" t="s">
        <v>120</v>
      </c>
      <c r="B114">
        <v>34.659999999999997</v>
      </c>
      <c r="C114">
        <f t="shared" si="8"/>
        <v>346.59999999999997</v>
      </c>
      <c r="F114" s="19">
        <f t="shared" si="10"/>
        <v>13729.376</v>
      </c>
      <c r="G114"/>
      <c r="H114">
        <v>-6.4364067797927582</v>
      </c>
      <c r="I114" s="9">
        <v>0.05</v>
      </c>
      <c r="J114">
        <v>-7.0724031602284967</v>
      </c>
      <c r="K114" s="9">
        <v>0.05</v>
      </c>
    </row>
    <row r="115" spans="1:11">
      <c r="A115" t="s">
        <v>121</v>
      </c>
      <c r="B115">
        <v>35.33</v>
      </c>
      <c r="C115">
        <f t="shared" si="8"/>
        <v>353.29999999999995</v>
      </c>
      <c r="F115" s="19">
        <f t="shared" si="10"/>
        <v>13671.488000000001</v>
      </c>
      <c r="G115"/>
      <c r="H115">
        <v>-5.8259990935258212</v>
      </c>
      <c r="I115" s="9">
        <v>0.05</v>
      </c>
      <c r="J115">
        <v>-7.4719324074232354</v>
      </c>
      <c r="K115" s="9">
        <v>0.05</v>
      </c>
    </row>
    <row r="116" spans="1:11">
      <c r="A116" t="s">
        <v>122</v>
      </c>
      <c r="B116">
        <v>35.659999999999997</v>
      </c>
      <c r="C116">
        <f t="shared" si="8"/>
        <v>356.59999999999997</v>
      </c>
      <c r="F116" s="19">
        <f t="shared" si="10"/>
        <v>13642.976000000001</v>
      </c>
      <c r="G116"/>
      <c r="H116">
        <v>-5.9712782242043367</v>
      </c>
      <c r="I116" s="9">
        <v>0.05</v>
      </c>
      <c r="J116">
        <v>-7.7141091539135864</v>
      </c>
      <c r="K116" s="9">
        <v>0.05</v>
      </c>
    </row>
    <row r="117" spans="1:11">
      <c r="A117" t="s">
        <v>123</v>
      </c>
      <c r="B117">
        <v>36</v>
      </c>
      <c r="C117">
        <f t="shared" si="8"/>
        <v>360</v>
      </c>
      <c r="F117" s="19">
        <f t="shared" si="10"/>
        <v>13613.6</v>
      </c>
      <c r="G117"/>
      <c r="H117">
        <v>-6.0399886</v>
      </c>
      <c r="I117" s="9">
        <v>0.05</v>
      </c>
      <c r="J117">
        <v>-7.2290062500000003</v>
      </c>
      <c r="K117" s="9">
        <v>0.05</v>
      </c>
    </row>
    <row r="118" spans="1:11">
      <c r="A118" t="s">
        <v>124</v>
      </c>
      <c r="B118">
        <v>36.33</v>
      </c>
      <c r="C118">
        <f t="shared" si="8"/>
        <v>363.29999999999995</v>
      </c>
      <c r="F118" s="19">
        <f t="shared" si="10"/>
        <v>13585.088</v>
      </c>
      <c r="G118"/>
      <c r="H118">
        <v>-5.868689080291059</v>
      </c>
      <c r="I118" s="9">
        <v>0.05</v>
      </c>
      <c r="J118">
        <v>-7.2854730413107465</v>
      </c>
      <c r="K118" s="9">
        <v>0.05</v>
      </c>
    </row>
    <row r="119" spans="1:11">
      <c r="A119" t="s">
        <v>125</v>
      </c>
      <c r="B119">
        <v>36.659999999999997</v>
      </c>
      <c r="C119">
        <f t="shared" si="8"/>
        <v>366.59999999999997</v>
      </c>
      <c r="F119" s="19">
        <f t="shared" si="10"/>
        <v>13556.576000000001</v>
      </c>
      <c r="G119"/>
      <c r="H119">
        <v>-6.2851744008481614</v>
      </c>
      <c r="I119" s="9">
        <v>0.05</v>
      </c>
      <c r="J119">
        <v>-7.1464557880887103</v>
      </c>
      <c r="K119" s="9">
        <v>0.05</v>
      </c>
    </row>
    <row r="120" spans="1:11">
      <c r="A120" t="s">
        <v>126</v>
      </c>
      <c r="B120">
        <v>37</v>
      </c>
      <c r="C120">
        <f t="shared" si="8"/>
        <v>370</v>
      </c>
      <c r="F120" s="19">
        <f t="shared" si="10"/>
        <v>13527.2</v>
      </c>
      <c r="G120"/>
      <c r="H120">
        <v>-5.77997227</v>
      </c>
      <c r="I120" s="9">
        <v>0.05</v>
      </c>
      <c r="J120">
        <v>-7.5370265099999996</v>
      </c>
      <c r="K120" s="9">
        <v>0.05</v>
      </c>
    </row>
    <row r="121" spans="1:11">
      <c r="A121" t="s">
        <v>127</v>
      </c>
      <c r="B121">
        <v>37.33</v>
      </c>
      <c r="C121">
        <f t="shared" si="8"/>
        <v>373.29999999999995</v>
      </c>
      <c r="F121" s="19">
        <f t="shared" si="10"/>
        <v>13498.688</v>
      </c>
      <c r="G121"/>
      <c r="H121">
        <v>-5.7129996296490244</v>
      </c>
      <c r="I121" s="9">
        <v>0.05</v>
      </c>
      <c r="J121">
        <v>-7.1756690307722728</v>
      </c>
      <c r="K121" s="9">
        <v>0.05</v>
      </c>
    </row>
    <row r="122" spans="1:11">
      <c r="A122" t="s">
        <v>128</v>
      </c>
      <c r="B122">
        <v>37.659999999999997</v>
      </c>
      <c r="C122">
        <f t="shared" si="8"/>
        <v>376.59999999999997</v>
      </c>
      <c r="F122" s="19">
        <f t="shared" si="10"/>
        <v>13470.175999999999</v>
      </c>
      <c r="G122"/>
      <c r="H122">
        <v>-6.0632343677682865</v>
      </c>
      <c r="I122" s="9">
        <v>0.05</v>
      </c>
      <c r="J122">
        <v>-7.739957730083697</v>
      </c>
      <c r="K122" s="9">
        <v>0.05</v>
      </c>
    </row>
    <row r="123" spans="1:11">
      <c r="A123" s="1" t="s">
        <v>129</v>
      </c>
      <c r="B123" s="1">
        <v>37.74</v>
      </c>
      <c r="C123" s="1">
        <v>374.5</v>
      </c>
      <c r="D123" s="1">
        <v>7.5</v>
      </c>
      <c r="E123" s="3">
        <f>F123</f>
        <v>13488</v>
      </c>
      <c r="F123" s="3">
        <v>13488</v>
      </c>
      <c r="G123" s="3">
        <v>272</v>
      </c>
      <c r="H123" s="5">
        <f>(H122+H124)/2</f>
        <v>-5.9673025338841432</v>
      </c>
      <c r="I123" s="9">
        <v>0.05</v>
      </c>
      <c r="J123" s="5">
        <f>(J122+J124)/2</f>
        <v>-7.5581694500418486</v>
      </c>
      <c r="K123" s="9">
        <v>0.05</v>
      </c>
    </row>
    <row r="124" spans="1:11">
      <c r="A124" t="s">
        <v>130</v>
      </c>
      <c r="B124">
        <v>38</v>
      </c>
      <c r="C124">
        <f t="shared" ref="C124:C165" si="11">B124*10</f>
        <v>380</v>
      </c>
      <c r="F124" s="8">
        <f>-8.293*C124+16594</f>
        <v>13442.66</v>
      </c>
      <c r="G124"/>
      <c r="H124">
        <v>-5.8713706999999999</v>
      </c>
      <c r="I124" s="9">
        <v>0.05</v>
      </c>
      <c r="J124">
        <v>-7.3763811700000002</v>
      </c>
      <c r="K124" s="9">
        <v>0.05</v>
      </c>
    </row>
    <row r="125" spans="1:11">
      <c r="A125" t="s">
        <v>131</v>
      </c>
      <c r="B125">
        <v>38.33</v>
      </c>
      <c r="C125">
        <f t="shared" si="11"/>
        <v>383.29999999999995</v>
      </c>
      <c r="F125" s="8">
        <f t="shared" ref="F125:F165" si="12">-8.293*C125+16594</f>
        <v>13415.293100000001</v>
      </c>
      <c r="G125"/>
      <c r="H125">
        <v>-6.138706952922826</v>
      </c>
      <c r="I125" s="9">
        <v>0.05</v>
      </c>
      <c r="J125">
        <v>-7.0888086304049924</v>
      </c>
      <c r="K125" s="9">
        <v>0.05</v>
      </c>
    </row>
    <row r="126" spans="1:11">
      <c r="A126" t="s">
        <v>132</v>
      </c>
      <c r="B126">
        <v>38.659999999999997</v>
      </c>
      <c r="C126">
        <f t="shared" si="11"/>
        <v>386.59999999999997</v>
      </c>
      <c r="F126" s="8">
        <f t="shared" si="12"/>
        <v>13387.926200000002</v>
      </c>
      <c r="G126"/>
      <c r="H126">
        <v>-6.2980979766899008</v>
      </c>
      <c r="I126" s="9">
        <v>0.05</v>
      </c>
      <c r="J126">
        <v>-7.6567034030013108</v>
      </c>
      <c r="K126" s="9">
        <v>0.05</v>
      </c>
    </row>
    <row r="127" spans="1:11">
      <c r="A127" t="s">
        <v>133</v>
      </c>
      <c r="B127">
        <v>39</v>
      </c>
      <c r="C127">
        <f t="shared" si="11"/>
        <v>390</v>
      </c>
      <c r="F127" s="8">
        <f t="shared" si="12"/>
        <v>13359.73</v>
      </c>
      <c r="G127"/>
      <c r="H127">
        <v>-6.1152191900000004</v>
      </c>
      <c r="I127" s="9">
        <v>0.05</v>
      </c>
      <c r="J127">
        <v>-7.28293591</v>
      </c>
      <c r="K127" s="9">
        <v>0.05</v>
      </c>
    </row>
    <row r="128" spans="1:11">
      <c r="A128" t="s">
        <v>134</v>
      </c>
      <c r="B128">
        <v>39.33</v>
      </c>
      <c r="C128">
        <f t="shared" si="11"/>
        <v>393.29999999999995</v>
      </c>
      <c r="F128" s="8">
        <f t="shared" si="12"/>
        <v>13332.3631</v>
      </c>
      <c r="G128"/>
      <c r="H128">
        <v>-6.3954564422643809</v>
      </c>
      <c r="I128" s="9">
        <v>0.05</v>
      </c>
      <c r="J128">
        <v>-7.4055698713301172</v>
      </c>
      <c r="K128" s="9">
        <v>0.05</v>
      </c>
    </row>
    <row r="129" spans="1:11">
      <c r="A129" t="s">
        <v>135</v>
      </c>
      <c r="B129">
        <v>39.659999999999997</v>
      </c>
      <c r="C129">
        <f t="shared" si="11"/>
        <v>396.59999999999997</v>
      </c>
      <c r="F129" s="8">
        <f t="shared" si="12"/>
        <v>13304.996200000001</v>
      </c>
      <c r="G129"/>
      <c r="H129">
        <v>-6.0746017655929396</v>
      </c>
      <c r="I129" s="9">
        <v>0.05</v>
      </c>
      <c r="J129">
        <v>-7.1775322243030661</v>
      </c>
      <c r="K129" s="9">
        <v>0.05</v>
      </c>
    </row>
    <row r="130" spans="1:11">
      <c r="A130" t="s">
        <v>136</v>
      </c>
      <c r="B130">
        <v>40</v>
      </c>
      <c r="C130">
        <f t="shared" si="11"/>
        <v>400</v>
      </c>
      <c r="F130" s="8">
        <f t="shared" si="12"/>
        <v>13276.8</v>
      </c>
      <c r="G130"/>
      <c r="H130">
        <v>-6.0531347799999997</v>
      </c>
      <c r="I130" s="9">
        <v>0.05</v>
      </c>
      <c r="J130">
        <v>-7.3702071399999998</v>
      </c>
      <c r="K130" s="9">
        <v>0.05</v>
      </c>
    </row>
    <row r="131" spans="1:11">
      <c r="A131" t="s">
        <v>137</v>
      </c>
      <c r="B131">
        <v>40.33</v>
      </c>
      <c r="C131">
        <f t="shared" si="11"/>
        <v>403.29999999999995</v>
      </c>
      <c r="F131" s="8">
        <f t="shared" si="12"/>
        <v>13249.4331</v>
      </c>
      <c r="G131"/>
      <c r="H131">
        <v>-6.2177586830294143</v>
      </c>
      <c r="I131" s="9">
        <v>0.05</v>
      </c>
      <c r="J131">
        <v>-7.6119420284627868</v>
      </c>
      <c r="K131" s="9">
        <v>0.05</v>
      </c>
    </row>
    <row r="132" spans="1:11">
      <c r="A132" t="s">
        <v>138</v>
      </c>
      <c r="B132">
        <v>40.659999999999997</v>
      </c>
      <c r="C132">
        <f t="shared" si="11"/>
        <v>406.59999999999997</v>
      </c>
      <c r="F132" s="8">
        <f t="shared" si="12"/>
        <v>13222.066200000001</v>
      </c>
      <c r="G132"/>
      <c r="H132">
        <v>-5.9222167308786933</v>
      </c>
      <c r="I132" s="9">
        <v>0.05</v>
      </c>
      <c r="J132">
        <v>-7.2647987364819873</v>
      </c>
      <c r="K132" s="9">
        <v>0.05</v>
      </c>
    </row>
    <row r="133" spans="1:11">
      <c r="A133" t="s">
        <v>139</v>
      </c>
      <c r="B133">
        <v>41</v>
      </c>
      <c r="C133">
        <f t="shared" si="11"/>
        <v>410</v>
      </c>
      <c r="F133" s="8">
        <f t="shared" si="12"/>
        <v>13193.87</v>
      </c>
      <c r="G133"/>
      <c r="H133">
        <v>-6.0478498199999997</v>
      </c>
      <c r="I133" s="9">
        <v>0.05</v>
      </c>
      <c r="J133">
        <v>-7.3284422899999999</v>
      </c>
      <c r="K133" s="9">
        <v>0.05</v>
      </c>
    </row>
    <row r="134" spans="1:11">
      <c r="A134" t="s">
        <v>140</v>
      </c>
      <c r="B134">
        <v>41.33</v>
      </c>
      <c r="C134">
        <f t="shared" si="11"/>
        <v>413.29999999999995</v>
      </c>
      <c r="F134" s="8">
        <f t="shared" si="12"/>
        <v>13166.503100000002</v>
      </c>
      <c r="G134"/>
      <c r="H134">
        <v>-6.1462439726151068</v>
      </c>
      <c r="I134" s="9">
        <v>0.05</v>
      </c>
      <c r="J134">
        <v>-7.4226863779726564</v>
      </c>
      <c r="K134" s="9">
        <v>0.05</v>
      </c>
    </row>
    <row r="135" spans="1:11">
      <c r="A135" t="s">
        <v>141</v>
      </c>
      <c r="B135">
        <v>41.66</v>
      </c>
      <c r="C135">
        <f t="shared" si="11"/>
        <v>416.59999999999997</v>
      </c>
      <c r="F135" s="8">
        <f t="shared" si="12"/>
        <v>13139.136200000001</v>
      </c>
      <c r="G135"/>
      <c r="H135">
        <v>-5.7862772014250439</v>
      </c>
      <c r="I135" s="9">
        <v>0.05</v>
      </c>
      <c r="J135">
        <v>-7.4794188979323497</v>
      </c>
      <c r="K135" s="9">
        <v>0.05</v>
      </c>
    </row>
    <row r="136" spans="1:11">
      <c r="A136" t="s">
        <v>142</v>
      </c>
      <c r="B136">
        <v>42</v>
      </c>
      <c r="C136">
        <f t="shared" si="11"/>
        <v>420</v>
      </c>
      <c r="F136" s="8">
        <f t="shared" si="12"/>
        <v>13110.94</v>
      </c>
      <c r="G136"/>
      <c r="H136">
        <v>-5.7962992599999996</v>
      </c>
      <c r="I136" s="9">
        <v>0.05</v>
      </c>
      <c r="J136">
        <v>-7.5453956399999997</v>
      </c>
      <c r="K136" s="9">
        <v>0.05</v>
      </c>
    </row>
    <row r="137" spans="1:11">
      <c r="A137" t="s">
        <v>143</v>
      </c>
      <c r="B137">
        <v>42.33</v>
      </c>
      <c r="C137">
        <f t="shared" si="11"/>
        <v>423.29999999999995</v>
      </c>
      <c r="F137" s="8">
        <f t="shared" si="12"/>
        <v>13083.573100000001</v>
      </c>
      <c r="G137"/>
      <c r="H137">
        <v>-6.1044383939265963</v>
      </c>
      <c r="I137" s="9">
        <v>0.05</v>
      </c>
      <c r="J137">
        <v>-7.6537354718584076</v>
      </c>
      <c r="K137" s="9">
        <v>0.05</v>
      </c>
    </row>
    <row r="138" spans="1:11">
      <c r="A138" t="s">
        <v>144</v>
      </c>
      <c r="B138">
        <v>42.66</v>
      </c>
      <c r="C138">
        <f t="shared" si="11"/>
        <v>426.59999999999997</v>
      </c>
      <c r="F138" s="8">
        <f t="shared" si="12"/>
        <v>13056.206200000001</v>
      </c>
      <c r="G138"/>
      <c r="H138">
        <v>-5.8350297447805364</v>
      </c>
      <c r="I138" s="9">
        <v>0.05</v>
      </c>
      <c r="J138">
        <v>-7.6990037742284638</v>
      </c>
      <c r="K138" s="9">
        <v>0.05</v>
      </c>
    </row>
    <row r="139" spans="1:11">
      <c r="A139" t="s">
        <v>145</v>
      </c>
      <c r="B139">
        <v>43</v>
      </c>
      <c r="C139">
        <f t="shared" si="11"/>
        <v>430</v>
      </c>
      <c r="F139" s="8">
        <f t="shared" si="12"/>
        <v>13028.01</v>
      </c>
      <c r="G139"/>
      <c r="H139">
        <v>-6.0609005700000003</v>
      </c>
      <c r="I139" s="9">
        <v>0.05</v>
      </c>
      <c r="J139">
        <v>-7.8683516999999998</v>
      </c>
      <c r="K139" s="9">
        <v>0.05</v>
      </c>
    </row>
    <row r="140" spans="1:11">
      <c r="A140" t="s">
        <v>146</v>
      </c>
      <c r="B140">
        <v>43.33</v>
      </c>
      <c r="C140">
        <f t="shared" si="11"/>
        <v>433.29999999999995</v>
      </c>
      <c r="F140" s="8">
        <f t="shared" si="12"/>
        <v>13000.643100000001</v>
      </c>
      <c r="G140"/>
      <c r="H140">
        <v>-6.1978834523492257</v>
      </c>
      <c r="I140" s="9">
        <v>0.05</v>
      </c>
      <c r="J140">
        <v>-7.7878248595864203</v>
      </c>
      <c r="K140" s="9">
        <v>0.05</v>
      </c>
    </row>
    <row r="141" spans="1:11">
      <c r="A141" t="s">
        <v>147</v>
      </c>
      <c r="B141">
        <v>43.66</v>
      </c>
      <c r="C141">
        <f t="shared" si="11"/>
        <v>436.59999999999997</v>
      </c>
      <c r="F141" s="8">
        <f t="shared" si="12"/>
        <v>12973.2762</v>
      </c>
      <c r="G141"/>
      <c r="H141">
        <v>-6.0081883282938957</v>
      </c>
      <c r="I141" s="9">
        <v>0.05</v>
      </c>
      <c r="J141">
        <v>-7.8901216201975952</v>
      </c>
      <c r="K141" s="9">
        <v>0.05</v>
      </c>
    </row>
    <row r="142" spans="1:11">
      <c r="A142" t="s">
        <v>148</v>
      </c>
      <c r="B142">
        <v>44</v>
      </c>
      <c r="C142">
        <f t="shared" si="11"/>
        <v>440</v>
      </c>
      <c r="F142" s="8">
        <f t="shared" si="12"/>
        <v>12945.08</v>
      </c>
      <c r="G142"/>
      <c r="H142">
        <v>-5.73334733</v>
      </c>
      <c r="I142" s="9">
        <v>0.05</v>
      </c>
      <c r="J142">
        <v>-7.7628183899999996</v>
      </c>
      <c r="K142" s="9">
        <v>0.05</v>
      </c>
    </row>
    <row r="143" spans="1:11">
      <c r="A143" t="s">
        <v>149</v>
      </c>
      <c r="B143">
        <v>44.33</v>
      </c>
      <c r="C143">
        <f t="shared" si="11"/>
        <v>443.29999999999995</v>
      </c>
      <c r="F143" s="8">
        <f t="shared" si="12"/>
        <v>12917.713100000001</v>
      </c>
      <c r="G143"/>
      <c r="H143">
        <v>-6.0620677300516235</v>
      </c>
      <c r="I143" s="9">
        <v>0.05</v>
      </c>
      <c r="J143">
        <v>-7.9881100096442772</v>
      </c>
      <c r="K143" s="9">
        <v>0.05</v>
      </c>
    </row>
    <row r="144" spans="1:11">
      <c r="A144" t="s">
        <v>150</v>
      </c>
      <c r="B144">
        <v>44.66</v>
      </c>
      <c r="C144">
        <f t="shared" si="11"/>
        <v>446.59999999999997</v>
      </c>
      <c r="F144" s="8">
        <f t="shared" si="12"/>
        <v>12890.3462</v>
      </c>
      <c r="G144"/>
      <c r="H144">
        <v>-6.2029836226655171</v>
      </c>
      <c r="I144" s="9">
        <v>0.05</v>
      </c>
      <c r="J144">
        <v>-8.0810823048467402</v>
      </c>
      <c r="K144" s="9">
        <v>0.05</v>
      </c>
    </row>
    <row r="145" spans="1:11">
      <c r="A145" t="s">
        <v>151</v>
      </c>
      <c r="B145">
        <v>45</v>
      </c>
      <c r="C145">
        <f t="shared" si="11"/>
        <v>450</v>
      </c>
      <c r="F145" s="8">
        <f t="shared" si="12"/>
        <v>12862.150000000001</v>
      </c>
      <c r="G145"/>
      <c r="H145">
        <v>-6.20947212</v>
      </c>
      <c r="I145" s="9">
        <v>0.05</v>
      </c>
      <c r="J145">
        <v>-8.0712097000000007</v>
      </c>
      <c r="K145" s="9">
        <v>0.05</v>
      </c>
    </row>
    <row r="146" spans="1:11">
      <c r="A146" t="s">
        <v>152</v>
      </c>
      <c r="B146">
        <v>45.33</v>
      </c>
      <c r="C146">
        <f t="shared" si="11"/>
        <v>453.29999999999995</v>
      </c>
      <c r="F146" s="8">
        <f t="shared" si="12"/>
        <v>12834.783100000001</v>
      </c>
      <c r="G146"/>
      <c r="H146">
        <v>-5.9703292100334826</v>
      </c>
      <c r="I146" s="9">
        <v>0.05</v>
      </c>
      <c r="J146">
        <v>-8.198547684737937</v>
      </c>
      <c r="K146" s="9">
        <v>0.05</v>
      </c>
    </row>
    <row r="147" spans="1:11">
      <c r="A147" t="s">
        <v>153</v>
      </c>
      <c r="B147">
        <v>45.66</v>
      </c>
      <c r="C147">
        <f t="shared" si="11"/>
        <v>456.59999999999997</v>
      </c>
      <c r="F147" s="8">
        <f t="shared" si="12"/>
        <v>12807.4162</v>
      </c>
      <c r="G147"/>
      <c r="H147">
        <v>-6.2493908821939774</v>
      </c>
      <c r="I147" s="9">
        <v>0.05</v>
      </c>
      <c r="J147">
        <v>-8.1941323180253622</v>
      </c>
      <c r="K147" s="9">
        <v>0.05</v>
      </c>
    </row>
    <row r="148" spans="1:11">
      <c r="A148" t="s">
        <v>154</v>
      </c>
      <c r="B148">
        <v>46</v>
      </c>
      <c r="C148">
        <f t="shared" si="11"/>
        <v>460</v>
      </c>
      <c r="F148" s="8">
        <f t="shared" si="12"/>
        <v>12779.220000000001</v>
      </c>
      <c r="G148"/>
      <c r="H148">
        <v>-5.8683900500000004</v>
      </c>
      <c r="I148" s="9">
        <v>0.05</v>
      </c>
      <c r="J148">
        <v>-7.8010137999999998</v>
      </c>
      <c r="K148" s="9">
        <v>0.05</v>
      </c>
    </row>
    <row r="149" spans="1:11">
      <c r="A149" t="s">
        <v>155</v>
      </c>
      <c r="B149">
        <v>46.33</v>
      </c>
      <c r="C149">
        <f t="shared" si="11"/>
        <v>463.29999999999995</v>
      </c>
      <c r="F149" s="8">
        <f t="shared" si="12"/>
        <v>12751.8531</v>
      </c>
      <c r="G149"/>
      <c r="H149">
        <v>-6.025539162866826</v>
      </c>
      <c r="I149" s="9">
        <v>0.05</v>
      </c>
      <c r="J149">
        <v>-8.169338127766224</v>
      </c>
      <c r="K149" s="9">
        <v>0.05</v>
      </c>
    </row>
    <row r="150" spans="1:11">
      <c r="A150" t="s">
        <v>156</v>
      </c>
      <c r="B150">
        <v>46.66</v>
      </c>
      <c r="C150">
        <f t="shared" si="11"/>
        <v>466.59999999999997</v>
      </c>
      <c r="F150" s="8">
        <f t="shared" si="12"/>
        <v>12724.486200000001</v>
      </c>
      <c r="G150"/>
      <c r="H150">
        <v>-6.2516615065966761</v>
      </c>
      <c r="I150" s="9">
        <v>0.05</v>
      </c>
      <c r="J150">
        <v>-8.2744761385889927</v>
      </c>
      <c r="K150" s="9">
        <v>0.05</v>
      </c>
    </row>
    <row r="151" spans="1:11">
      <c r="A151" t="s">
        <v>157</v>
      </c>
      <c r="B151">
        <v>47</v>
      </c>
      <c r="C151">
        <f t="shared" si="11"/>
        <v>470</v>
      </c>
      <c r="F151" s="8">
        <f t="shared" si="12"/>
        <v>12696.29</v>
      </c>
      <c r="G151"/>
      <c r="H151">
        <v>-6.0586600400000004</v>
      </c>
      <c r="I151" s="9">
        <v>0.05</v>
      </c>
      <c r="J151">
        <v>-7.9076385299999998</v>
      </c>
      <c r="K151" s="9">
        <v>0.05</v>
      </c>
    </row>
    <row r="152" spans="1:11">
      <c r="A152" t="s">
        <v>158</v>
      </c>
      <c r="B152">
        <v>47.33</v>
      </c>
      <c r="C152">
        <f t="shared" si="11"/>
        <v>473.29999999999995</v>
      </c>
      <c r="F152" s="8">
        <f t="shared" si="12"/>
        <v>12668.9231</v>
      </c>
      <c r="G152"/>
      <c r="H152">
        <v>-4.8700665596344228</v>
      </c>
      <c r="I152" s="9">
        <v>0.05</v>
      </c>
      <c r="J152">
        <v>-6.9136075734409772</v>
      </c>
      <c r="K152" s="9">
        <v>0.05</v>
      </c>
    </row>
    <row r="153" spans="1:11">
      <c r="A153" t="s">
        <v>159</v>
      </c>
      <c r="B153">
        <v>47.66</v>
      </c>
      <c r="C153">
        <f t="shared" si="11"/>
        <v>476.59999999999997</v>
      </c>
      <c r="F153" s="8">
        <f t="shared" si="12"/>
        <v>12641.556200000001</v>
      </c>
      <c r="G153"/>
      <c r="H153">
        <v>-5.2257169464995741</v>
      </c>
      <c r="I153" s="9">
        <v>0.05</v>
      </c>
      <c r="J153">
        <v>-6.5949467377787432</v>
      </c>
      <c r="K153" s="9">
        <v>0.05</v>
      </c>
    </row>
    <row r="154" spans="1:11">
      <c r="A154" t="s">
        <v>160</v>
      </c>
      <c r="B154">
        <v>48</v>
      </c>
      <c r="C154">
        <f t="shared" si="11"/>
        <v>480</v>
      </c>
      <c r="F154" s="8">
        <f t="shared" si="12"/>
        <v>12613.36</v>
      </c>
      <c r="G154"/>
      <c r="H154">
        <v>-5.1589771799999999</v>
      </c>
      <c r="I154" s="9">
        <v>0.05</v>
      </c>
      <c r="J154">
        <v>-5.9401940499999997</v>
      </c>
      <c r="K154" s="9">
        <v>0.05</v>
      </c>
    </row>
    <row r="155" spans="1:11">
      <c r="A155" t="s">
        <v>161</v>
      </c>
      <c r="B155">
        <v>48</v>
      </c>
      <c r="C155">
        <f t="shared" si="11"/>
        <v>480</v>
      </c>
      <c r="F155" s="8">
        <f t="shared" si="12"/>
        <v>12613.36</v>
      </c>
      <c r="G155"/>
      <c r="H155">
        <v>-5.1295385325257579</v>
      </c>
      <c r="I155" s="9">
        <v>0.05</v>
      </c>
      <c r="J155">
        <v>-6.0255625615828672</v>
      </c>
      <c r="K155" s="9">
        <v>0.05</v>
      </c>
    </row>
    <row r="156" spans="1:11">
      <c r="A156" t="s">
        <v>162</v>
      </c>
      <c r="B156">
        <v>48.33</v>
      </c>
      <c r="C156">
        <f t="shared" si="11"/>
        <v>483.29999999999995</v>
      </c>
      <c r="F156" s="8">
        <f t="shared" si="12"/>
        <v>12585.9931</v>
      </c>
      <c r="G156"/>
      <c r="H156">
        <v>-4.4815449884188272</v>
      </c>
      <c r="I156" s="9">
        <v>0.05</v>
      </c>
      <c r="J156">
        <v>-5.6840621096586492</v>
      </c>
      <c r="K156" s="9">
        <v>0.05</v>
      </c>
    </row>
    <row r="157" spans="1:11">
      <c r="A157" t="s">
        <v>163</v>
      </c>
      <c r="B157">
        <v>48.66</v>
      </c>
      <c r="C157">
        <f t="shared" si="11"/>
        <v>486.59999999999997</v>
      </c>
      <c r="F157" s="8">
        <f t="shared" si="12"/>
        <v>12558.626200000001</v>
      </c>
      <c r="G157"/>
      <c r="H157">
        <v>-4.749353071088696</v>
      </c>
      <c r="I157" s="9">
        <v>0.05</v>
      </c>
      <c r="J157">
        <v>-5.6825668716646627</v>
      </c>
      <c r="K157" s="9">
        <v>0.05</v>
      </c>
    </row>
    <row r="158" spans="1:11">
      <c r="A158" t="s">
        <v>164</v>
      </c>
      <c r="B158">
        <v>49</v>
      </c>
      <c r="C158">
        <f t="shared" si="11"/>
        <v>490</v>
      </c>
      <c r="F158" s="8">
        <f t="shared" si="12"/>
        <v>12530.43</v>
      </c>
      <c r="G158"/>
      <c r="H158">
        <v>-5.1744691700000001</v>
      </c>
      <c r="I158" s="9">
        <v>0.05</v>
      </c>
      <c r="J158">
        <v>-5.93767742</v>
      </c>
      <c r="K158" s="9">
        <v>0.05</v>
      </c>
    </row>
    <row r="159" spans="1:11">
      <c r="A159" t="s">
        <v>165</v>
      </c>
      <c r="B159">
        <v>49</v>
      </c>
      <c r="C159">
        <f t="shared" si="11"/>
        <v>490</v>
      </c>
      <c r="F159" s="8">
        <f t="shared" si="12"/>
        <v>12530.43</v>
      </c>
      <c r="G159"/>
      <c r="H159">
        <v>-5.0778955884072143</v>
      </c>
      <c r="I159" s="9">
        <v>0.05</v>
      </c>
      <c r="J159">
        <v>-5.7832384470895022</v>
      </c>
      <c r="K159" s="9">
        <v>0.05</v>
      </c>
    </row>
    <row r="160" spans="1:11">
      <c r="A160" t="s">
        <v>166</v>
      </c>
      <c r="B160">
        <v>49.33</v>
      </c>
      <c r="C160">
        <f t="shared" si="11"/>
        <v>493.29999999999995</v>
      </c>
      <c r="F160" s="8">
        <f t="shared" si="12"/>
        <v>12503.063100000001</v>
      </c>
      <c r="G160"/>
      <c r="H160">
        <v>-4.6857625607399198</v>
      </c>
      <c r="I160" s="9">
        <v>0.05</v>
      </c>
      <c r="J160">
        <v>-6.3006521493599905</v>
      </c>
      <c r="K160" s="9">
        <v>0.05</v>
      </c>
    </row>
    <row r="161" spans="1:11">
      <c r="A161" t="s">
        <v>167</v>
      </c>
      <c r="B161">
        <v>49.66</v>
      </c>
      <c r="C161">
        <f t="shared" si="11"/>
        <v>496.59999999999997</v>
      </c>
      <c r="F161" s="8">
        <f t="shared" si="12"/>
        <v>12475.6962</v>
      </c>
      <c r="G161"/>
      <c r="H161">
        <v>-4.7354765032830262</v>
      </c>
      <c r="I161" s="9">
        <v>0.05</v>
      </c>
      <c r="J161">
        <v>-5.9051904446108159</v>
      </c>
      <c r="K161" s="9">
        <v>0.05</v>
      </c>
    </row>
    <row r="162" spans="1:11">
      <c r="A162" t="s">
        <v>168</v>
      </c>
      <c r="B162">
        <v>50</v>
      </c>
      <c r="C162">
        <f t="shared" si="11"/>
        <v>500</v>
      </c>
      <c r="F162" s="8">
        <f t="shared" si="12"/>
        <v>12447.5</v>
      </c>
      <c r="G162"/>
      <c r="H162">
        <v>-4.9262987100000002</v>
      </c>
      <c r="I162" s="9">
        <v>0.05</v>
      </c>
      <c r="J162">
        <v>-6.0250623000000001</v>
      </c>
      <c r="K162" s="9">
        <v>0.05</v>
      </c>
    </row>
    <row r="163" spans="1:11">
      <c r="A163" t="s">
        <v>169</v>
      </c>
      <c r="B163">
        <v>50.33</v>
      </c>
      <c r="C163">
        <f t="shared" si="11"/>
        <v>503.29999999999995</v>
      </c>
      <c r="F163" s="8">
        <f t="shared" si="12"/>
        <v>12420.133100000001</v>
      </c>
      <c r="G163"/>
      <c r="H163">
        <v>-4.7464638371088066</v>
      </c>
      <c r="I163" s="9">
        <v>0.05</v>
      </c>
      <c r="J163">
        <v>-6.6364113694428291</v>
      </c>
      <c r="K163" s="9">
        <v>0.05</v>
      </c>
    </row>
    <row r="164" spans="1:11">
      <c r="A164" t="s">
        <v>170</v>
      </c>
      <c r="B164">
        <v>50.66</v>
      </c>
      <c r="C164">
        <f t="shared" si="11"/>
        <v>506.59999999999997</v>
      </c>
      <c r="F164" s="8">
        <f t="shared" si="12"/>
        <v>12392.766200000002</v>
      </c>
      <c r="G164"/>
      <c r="H164">
        <v>-4.6555307847594332</v>
      </c>
      <c r="I164" s="9">
        <v>0.05</v>
      </c>
      <c r="J164">
        <v>-6.5581586622371537</v>
      </c>
      <c r="K164" s="9">
        <v>0.05</v>
      </c>
    </row>
    <row r="165" spans="1:11">
      <c r="A165" t="s">
        <v>171</v>
      </c>
      <c r="B165">
        <v>51</v>
      </c>
      <c r="C165">
        <f t="shared" si="11"/>
        <v>510</v>
      </c>
      <c r="F165" s="8">
        <f t="shared" si="12"/>
        <v>12364.57</v>
      </c>
      <c r="G165"/>
      <c r="H165">
        <v>-4.9710533999999997</v>
      </c>
      <c r="I165" s="9">
        <v>0.05</v>
      </c>
      <c r="J165">
        <v>-6.4522865400000002</v>
      </c>
      <c r="K165" s="9">
        <v>0.05</v>
      </c>
    </row>
    <row r="166" spans="1:11">
      <c r="A166" s="1" t="s">
        <v>172</v>
      </c>
      <c r="B166" s="1">
        <v>51.1</v>
      </c>
      <c r="C166" s="1">
        <v>511</v>
      </c>
      <c r="D166" s="1">
        <v>7</v>
      </c>
      <c r="E166" s="3">
        <f>F166</f>
        <v>12356</v>
      </c>
      <c r="F166" s="3">
        <v>12356</v>
      </c>
      <c r="G166" s="3">
        <v>230</v>
      </c>
      <c r="H166" s="5">
        <f>(H165+H167)/2</f>
        <v>-4.9821255683430961</v>
      </c>
      <c r="I166" s="9">
        <v>0.05</v>
      </c>
      <c r="J166" s="5">
        <f>(J165+J167)/2</f>
        <v>-6.5621725465747893</v>
      </c>
      <c r="K166" s="9">
        <v>0.05</v>
      </c>
    </row>
    <row r="167" spans="1:11">
      <c r="A167" t="s">
        <v>173</v>
      </c>
      <c r="B167">
        <v>51.33</v>
      </c>
      <c r="C167">
        <f t="shared" ref="C167:C211" si="13">B167*10</f>
        <v>513.29999999999995</v>
      </c>
      <c r="F167" s="8">
        <f>-5.6078*C167+15222</f>
        <v>12343.51626</v>
      </c>
      <c r="G167"/>
      <c r="H167">
        <v>-4.9931977366861924</v>
      </c>
      <c r="I167" s="9">
        <v>0.05</v>
      </c>
      <c r="J167">
        <v>-6.6720585531495784</v>
      </c>
      <c r="K167" s="9">
        <v>0.05</v>
      </c>
    </row>
    <row r="168" spans="1:11">
      <c r="A168" t="s">
        <v>174</v>
      </c>
      <c r="B168">
        <v>51.66</v>
      </c>
      <c r="C168">
        <f t="shared" si="13"/>
        <v>516.59999999999991</v>
      </c>
      <c r="F168" s="8">
        <f t="shared" ref="F168:F214" si="14">-5.6078*C168+15222</f>
        <v>12325.01052</v>
      </c>
      <c r="G168"/>
      <c r="H168">
        <v>-4.7410330846742212</v>
      </c>
      <c r="I168" s="9">
        <v>0.05</v>
      </c>
      <c r="J168">
        <v>-6.4744292233165597</v>
      </c>
      <c r="K168" s="9">
        <v>0.05</v>
      </c>
    </row>
    <row r="169" spans="1:11">
      <c r="A169" t="s">
        <v>175</v>
      </c>
      <c r="B169">
        <v>52</v>
      </c>
      <c r="C169">
        <f t="shared" si="13"/>
        <v>520</v>
      </c>
      <c r="F169" s="8">
        <f t="shared" si="14"/>
        <v>12305.944</v>
      </c>
      <c r="G169"/>
      <c r="H169">
        <v>-4.7974226800000004</v>
      </c>
      <c r="I169" s="9">
        <v>0.05</v>
      </c>
      <c r="J169">
        <v>-6.5231607499999997</v>
      </c>
      <c r="K169" s="9">
        <v>0.05</v>
      </c>
    </row>
    <row r="170" spans="1:11">
      <c r="A170" t="s">
        <v>176</v>
      </c>
      <c r="B170">
        <v>52.33</v>
      </c>
      <c r="C170">
        <f t="shared" si="13"/>
        <v>523.29999999999995</v>
      </c>
      <c r="F170" s="8">
        <f t="shared" si="14"/>
        <v>12287.438260000001</v>
      </c>
      <c r="G170"/>
      <c r="H170">
        <v>-4.9058526001427856</v>
      </c>
      <c r="I170" s="9">
        <v>0.05</v>
      </c>
      <c r="J170">
        <v>-6.0315338574547352</v>
      </c>
      <c r="K170" s="9">
        <v>0.05</v>
      </c>
    </row>
    <row r="171" spans="1:11">
      <c r="A171" t="s">
        <v>177</v>
      </c>
      <c r="B171">
        <v>52.66</v>
      </c>
      <c r="C171">
        <f t="shared" si="13"/>
        <v>526.59999999999991</v>
      </c>
      <c r="F171" s="8">
        <f t="shared" si="14"/>
        <v>12268.93252</v>
      </c>
      <c r="G171"/>
      <c r="H171">
        <v>-5.0869138906829203</v>
      </c>
      <c r="I171" s="9">
        <v>0.05</v>
      </c>
      <c r="J171">
        <v>-6.7173716076434919</v>
      </c>
      <c r="K171" s="9">
        <v>0.05</v>
      </c>
    </row>
    <row r="172" spans="1:11">
      <c r="A172" t="s">
        <v>178</v>
      </c>
      <c r="B172">
        <v>53</v>
      </c>
      <c r="C172">
        <f t="shared" si="13"/>
        <v>530</v>
      </c>
      <c r="F172" s="8">
        <f t="shared" si="14"/>
        <v>12249.866</v>
      </c>
      <c r="G172"/>
      <c r="H172">
        <v>-4.3749014500000003</v>
      </c>
      <c r="I172" s="9">
        <v>0.05</v>
      </c>
      <c r="J172">
        <v>-5.8943664599999996</v>
      </c>
      <c r="K172" s="9">
        <v>0.05</v>
      </c>
    </row>
    <row r="173" spans="1:11">
      <c r="A173" t="s">
        <v>179</v>
      </c>
      <c r="B173">
        <v>53.33</v>
      </c>
      <c r="C173">
        <f t="shared" si="13"/>
        <v>533.29999999999995</v>
      </c>
      <c r="F173" s="8">
        <f t="shared" si="14"/>
        <v>12231.360260000001</v>
      </c>
      <c r="G173"/>
      <c r="H173">
        <v>-5.1204605758502311</v>
      </c>
      <c r="I173" s="9">
        <v>0.05</v>
      </c>
      <c r="J173">
        <v>-5.6595330053915092</v>
      </c>
      <c r="K173" s="9">
        <v>0.05</v>
      </c>
    </row>
    <row r="174" spans="1:11">
      <c r="A174" t="s">
        <v>180</v>
      </c>
      <c r="B174">
        <v>53.66</v>
      </c>
      <c r="C174">
        <f t="shared" si="13"/>
        <v>536.59999999999991</v>
      </c>
      <c r="F174" s="8">
        <f t="shared" si="14"/>
        <v>12212.854520000001</v>
      </c>
      <c r="G174"/>
      <c r="H174">
        <v>-4.9266183674051263</v>
      </c>
      <c r="I174" s="9">
        <v>0.05</v>
      </c>
      <c r="J174">
        <v>-5.8754495267627043</v>
      </c>
      <c r="K174" s="9">
        <v>0.05</v>
      </c>
    </row>
    <row r="175" spans="1:11">
      <c r="A175" t="s">
        <v>181</v>
      </c>
      <c r="B175">
        <v>54</v>
      </c>
      <c r="C175">
        <f t="shared" si="13"/>
        <v>540</v>
      </c>
      <c r="F175" s="8">
        <f t="shared" si="14"/>
        <v>12193.788</v>
      </c>
      <c r="G175"/>
      <c r="H175">
        <v>-5.0469615900000004</v>
      </c>
      <c r="I175" s="9">
        <v>0.05</v>
      </c>
      <c r="J175">
        <v>-5.4883361099999997</v>
      </c>
      <c r="K175" s="9">
        <v>0.05</v>
      </c>
    </row>
    <row r="176" spans="1:11">
      <c r="A176" t="s">
        <v>182</v>
      </c>
      <c r="B176">
        <v>54.33</v>
      </c>
      <c r="C176">
        <f t="shared" si="13"/>
        <v>543.29999999999995</v>
      </c>
      <c r="F176" s="8">
        <f t="shared" si="14"/>
        <v>12175.28226</v>
      </c>
      <c r="G176"/>
      <c r="H176">
        <v>-5.3638977009454569</v>
      </c>
      <c r="I176" s="9">
        <v>0.05</v>
      </c>
      <c r="J176">
        <v>-6.3919560959652362</v>
      </c>
      <c r="K176" s="9">
        <v>0.05</v>
      </c>
    </row>
    <row r="177" spans="1:11">
      <c r="A177" t="s">
        <v>183</v>
      </c>
      <c r="B177">
        <v>54.66</v>
      </c>
      <c r="C177">
        <f t="shared" si="13"/>
        <v>546.59999999999991</v>
      </c>
      <c r="F177" s="8">
        <f t="shared" si="14"/>
        <v>12156.776519999999</v>
      </c>
      <c r="G177"/>
      <c r="H177">
        <v>-5.464306523321639</v>
      </c>
      <c r="I177" s="9">
        <v>0.05</v>
      </c>
      <c r="J177">
        <v>-6.3015130265338923</v>
      </c>
      <c r="K177" s="9">
        <v>0.05</v>
      </c>
    </row>
    <row r="178" spans="1:11">
      <c r="A178" t="s">
        <v>184</v>
      </c>
      <c r="B178">
        <v>55</v>
      </c>
      <c r="C178">
        <f t="shared" si="13"/>
        <v>550</v>
      </c>
      <c r="F178" s="8">
        <f t="shared" si="14"/>
        <v>12137.71</v>
      </c>
      <c r="G178"/>
      <c r="H178">
        <v>-5.2156382900000002</v>
      </c>
      <c r="I178" s="9">
        <v>0.05</v>
      </c>
      <c r="J178">
        <v>-6.31590483</v>
      </c>
      <c r="K178" s="9">
        <v>0.05</v>
      </c>
    </row>
    <row r="179" spans="1:11">
      <c r="A179" t="s">
        <v>185</v>
      </c>
      <c r="B179">
        <v>55.33</v>
      </c>
      <c r="C179">
        <f t="shared" si="13"/>
        <v>553.29999999999995</v>
      </c>
      <c r="F179" s="8">
        <f t="shared" si="14"/>
        <v>12119.20426</v>
      </c>
      <c r="G179"/>
      <c r="H179">
        <v>-5.2407544730534097</v>
      </c>
      <c r="I179" s="9">
        <v>0.05</v>
      </c>
      <c r="J179">
        <v>-6.3480675459356064</v>
      </c>
      <c r="K179" s="9">
        <v>0.05</v>
      </c>
    </row>
    <row r="180" spans="1:11">
      <c r="A180" t="s">
        <v>186</v>
      </c>
      <c r="B180">
        <v>55.66</v>
      </c>
      <c r="C180">
        <f t="shared" si="13"/>
        <v>556.59999999999991</v>
      </c>
      <c r="F180" s="8">
        <f t="shared" si="14"/>
        <v>12100.69852</v>
      </c>
      <c r="G180"/>
      <c r="H180">
        <v>-5.1187623932897424</v>
      </c>
      <c r="I180" s="9">
        <v>0.05</v>
      </c>
      <c r="J180">
        <v>-6.3490441635777115</v>
      </c>
      <c r="K180" s="9">
        <v>0.05</v>
      </c>
    </row>
    <row r="181" spans="1:11">
      <c r="A181" t="s">
        <v>187</v>
      </c>
      <c r="B181">
        <v>56</v>
      </c>
      <c r="C181">
        <f t="shared" si="13"/>
        <v>560</v>
      </c>
      <c r="F181" s="8">
        <f t="shared" si="14"/>
        <v>12081.632</v>
      </c>
      <c r="G181"/>
      <c r="H181">
        <v>-4.9009110400000004</v>
      </c>
      <c r="I181" s="9">
        <v>0.05</v>
      </c>
      <c r="J181">
        <v>-6.5164937399999996</v>
      </c>
      <c r="K181" s="9">
        <v>0.05</v>
      </c>
    </row>
    <row r="182" spans="1:11">
      <c r="A182" t="s">
        <v>188</v>
      </c>
      <c r="B182">
        <v>56.33</v>
      </c>
      <c r="C182">
        <f t="shared" si="13"/>
        <v>563.29999999999995</v>
      </c>
      <c r="F182" s="8">
        <f t="shared" si="14"/>
        <v>12063.126260000001</v>
      </c>
      <c r="G182"/>
      <c r="H182">
        <v>-4.8226649591367954</v>
      </c>
      <c r="I182" s="9">
        <v>0.05</v>
      </c>
      <c r="J182">
        <v>-7.4188886088277988</v>
      </c>
      <c r="K182" s="9">
        <v>0.05</v>
      </c>
    </row>
    <row r="183" spans="1:11">
      <c r="A183" t="s">
        <v>189</v>
      </c>
      <c r="B183">
        <v>56.66</v>
      </c>
      <c r="C183">
        <f t="shared" si="13"/>
        <v>566.59999999999991</v>
      </c>
      <c r="F183" s="8">
        <f t="shared" si="14"/>
        <v>12044.62052</v>
      </c>
      <c r="G183"/>
      <c r="H183">
        <v>-5.0177232270299967</v>
      </c>
      <c r="I183" s="9">
        <v>0.05</v>
      </c>
      <c r="J183">
        <v>-6.686898819381943</v>
      </c>
      <c r="K183" s="9">
        <v>0.05</v>
      </c>
    </row>
    <row r="184" spans="1:11">
      <c r="A184" t="s">
        <v>190</v>
      </c>
      <c r="B184">
        <v>57</v>
      </c>
      <c r="C184">
        <f t="shared" si="13"/>
        <v>570</v>
      </c>
      <c r="F184" s="8">
        <f t="shared" si="14"/>
        <v>12025.554</v>
      </c>
      <c r="G184"/>
      <c r="H184">
        <v>-5.0915050900000001</v>
      </c>
      <c r="I184" s="9">
        <v>0.05</v>
      </c>
      <c r="J184">
        <v>-6.3155945300000003</v>
      </c>
      <c r="K184" s="9">
        <v>0.05</v>
      </c>
    </row>
    <row r="185" spans="1:11">
      <c r="A185" t="s">
        <v>191</v>
      </c>
      <c r="B185">
        <v>57.33</v>
      </c>
      <c r="C185">
        <f t="shared" si="13"/>
        <v>573.29999999999995</v>
      </c>
      <c r="F185" s="8">
        <f t="shared" si="14"/>
        <v>12007.04826</v>
      </c>
      <c r="G185"/>
      <c r="H185">
        <v>-5.0054611934492064</v>
      </c>
      <c r="I185" s="9">
        <v>0.05</v>
      </c>
      <c r="J185">
        <v>-6.3541958391933955</v>
      </c>
      <c r="K185" s="9">
        <v>0.05</v>
      </c>
    </row>
    <row r="186" spans="1:11">
      <c r="A186" t="s">
        <v>192</v>
      </c>
      <c r="B186">
        <v>57.66</v>
      </c>
      <c r="C186">
        <f t="shared" si="13"/>
        <v>576.59999999999991</v>
      </c>
      <c r="F186" s="8">
        <f t="shared" si="14"/>
        <v>11988.542520000001</v>
      </c>
      <c r="G186"/>
      <c r="H186">
        <v>-4.7260429001362274</v>
      </c>
      <c r="I186" s="9">
        <v>0.05</v>
      </c>
      <c r="J186">
        <v>-7.2410241914159954</v>
      </c>
      <c r="K186" s="9">
        <v>0.05</v>
      </c>
    </row>
    <row r="187" spans="1:11">
      <c r="A187" t="s">
        <v>193</v>
      </c>
      <c r="B187">
        <v>58</v>
      </c>
      <c r="C187">
        <f t="shared" si="13"/>
        <v>580</v>
      </c>
      <c r="F187" s="8">
        <f t="shared" si="14"/>
        <v>11969.476000000001</v>
      </c>
      <c r="G187"/>
      <c r="H187">
        <v>-4.79784655</v>
      </c>
      <c r="I187" s="9">
        <v>0.05</v>
      </c>
      <c r="J187">
        <v>-7.1400410900000004</v>
      </c>
      <c r="K187" s="9">
        <v>0.05</v>
      </c>
    </row>
    <row r="188" spans="1:11">
      <c r="A188" t="s">
        <v>194</v>
      </c>
      <c r="B188">
        <v>58.33</v>
      </c>
      <c r="C188">
        <f t="shared" si="13"/>
        <v>583.29999999999995</v>
      </c>
      <c r="F188" s="8">
        <f t="shared" si="14"/>
        <v>11950.97026</v>
      </c>
      <c r="G188"/>
      <c r="H188">
        <v>-4.8317124119695363</v>
      </c>
      <c r="I188" s="9">
        <v>0.05</v>
      </c>
      <c r="J188">
        <v>-7.2634198965716781</v>
      </c>
      <c r="K188" s="9">
        <v>0.05</v>
      </c>
    </row>
    <row r="189" spans="1:11">
      <c r="A189" t="s">
        <v>195</v>
      </c>
      <c r="B189">
        <v>58.66</v>
      </c>
      <c r="C189">
        <f t="shared" si="13"/>
        <v>586.59999999999991</v>
      </c>
      <c r="F189" s="8">
        <f t="shared" si="14"/>
        <v>11932.464520000001</v>
      </c>
      <c r="G189"/>
      <c r="H189">
        <v>-5.1492415346784766</v>
      </c>
      <c r="I189" s="9">
        <v>0.05</v>
      </c>
      <c r="J189">
        <v>-7.5325604904405576</v>
      </c>
      <c r="K189" s="9">
        <v>0.05</v>
      </c>
    </row>
    <row r="190" spans="1:11">
      <c r="A190" t="s">
        <v>196</v>
      </c>
      <c r="B190">
        <v>59</v>
      </c>
      <c r="C190">
        <f t="shared" si="13"/>
        <v>590</v>
      </c>
      <c r="F190" s="8">
        <f t="shared" si="14"/>
        <v>11913.398000000001</v>
      </c>
      <c r="G190"/>
      <c r="H190">
        <v>-5.0882720800000003</v>
      </c>
      <c r="I190" s="9">
        <v>0.05</v>
      </c>
      <c r="J190">
        <v>-7.4986220100000001</v>
      </c>
      <c r="K190" s="9">
        <v>0.05</v>
      </c>
    </row>
    <row r="191" spans="1:11">
      <c r="A191" t="s">
        <v>197</v>
      </c>
      <c r="B191">
        <v>59.33</v>
      </c>
      <c r="C191">
        <f t="shared" si="13"/>
        <v>593.29999999999995</v>
      </c>
      <c r="F191" s="8">
        <f t="shared" si="14"/>
        <v>11894.892260000001</v>
      </c>
      <c r="G191"/>
      <c r="H191">
        <v>-4.7916342612949396</v>
      </c>
      <c r="I191" s="9">
        <v>0.05</v>
      </c>
      <c r="J191">
        <v>-7.3058905841423352</v>
      </c>
      <c r="K191" s="9">
        <v>0.05</v>
      </c>
    </row>
    <row r="192" spans="1:11">
      <c r="A192" t="s">
        <v>198</v>
      </c>
      <c r="B192">
        <v>59.66</v>
      </c>
      <c r="C192">
        <f t="shared" si="13"/>
        <v>596.59999999999991</v>
      </c>
      <c r="F192" s="8">
        <f t="shared" si="14"/>
        <v>11876.38652</v>
      </c>
      <c r="G192"/>
      <c r="H192">
        <v>-4.9418769321002909</v>
      </c>
      <c r="I192" s="9">
        <v>0.05</v>
      </c>
      <c r="J192">
        <v>-7.6214856847562791</v>
      </c>
      <c r="K192" s="9">
        <v>0.05</v>
      </c>
    </row>
    <row r="193" spans="1:11">
      <c r="A193" t="s">
        <v>199</v>
      </c>
      <c r="B193">
        <v>60</v>
      </c>
      <c r="C193">
        <f t="shared" si="13"/>
        <v>600</v>
      </c>
      <c r="F193" s="8">
        <f t="shared" si="14"/>
        <v>11857.32</v>
      </c>
      <c r="G193"/>
      <c r="H193">
        <v>-4.8836611000000003</v>
      </c>
      <c r="I193" s="9">
        <v>0.05</v>
      </c>
      <c r="J193">
        <v>-7.4667431799999999</v>
      </c>
      <c r="K193" s="9">
        <v>0.05</v>
      </c>
    </row>
    <row r="194" spans="1:11">
      <c r="A194" t="s">
        <v>200</v>
      </c>
      <c r="B194">
        <v>60.33</v>
      </c>
      <c r="C194">
        <f t="shared" si="13"/>
        <v>603.29999999999995</v>
      </c>
      <c r="F194" s="8">
        <f t="shared" si="14"/>
        <v>11838.814259999999</v>
      </c>
      <c r="G194"/>
      <c r="H194">
        <v>-4.9090277978632031</v>
      </c>
      <c r="I194" s="9">
        <v>0.05</v>
      </c>
      <c r="J194">
        <v>-7.3680792074096022</v>
      </c>
      <c r="K194" s="9">
        <v>0.05</v>
      </c>
    </row>
    <row r="195" spans="1:11">
      <c r="A195" t="s">
        <v>201</v>
      </c>
      <c r="B195">
        <v>60.66</v>
      </c>
      <c r="C195">
        <f t="shared" si="13"/>
        <v>606.59999999999991</v>
      </c>
      <c r="F195" s="8">
        <f t="shared" si="14"/>
        <v>11820.30852</v>
      </c>
      <c r="G195"/>
      <c r="H195">
        <v>-4.9912949664829771</v>
      </c>
      <c r="I195" s="9">
        <v>0.05</v>
      </c>
      <c r="J195">
        <v>-7.5705489929536416</v>
      </c>
      <c r="K195" s="9">
        <v>0.05</v>
      </c>
    </row>
    <row r="196" spans="1:11">
      <c r="A196" t="s">
        <v>202</v>
      </c>
      <c r="B196">
        <v>61</v>
      </c>
      <c r="C196">
        <f t="shared" si="13"/>
        <v>610</v>
      </c>
      <c r="F196" s="8">
        <f t="shared" si="14"/>
        <v>11801.242</v>
      </c>
      <c r="G196"/>
      <c r="H196">
        <v>-5.0926935699999998</v>
      </c>
      <c r="I196" s="9">
        <v>0.05</v>
      </c>
      <c r="J196">
        <v>-7.39060557</v>
      </c>
      <c r="K196" s="9">
        <v>0.05</v>
      </c>
    </row>
    <row r="197" spans="1:11">
      <c r="A197" t="s">
        <v>203</v>
      </c>
      <c r="B197">
        <v>61.33</v>
      </c>
      <c r="C197">
        <f t="shared" si="13"/>
        <v>613.29999999999995</v>
      </c>
      <c r="F197" s="8">
        <f t="shared" si="14"/>
        <v>11782.73626</v>
      </c>
      <c r="G197"/>
      <c r="H197">
        <v>-4.9896160305796746</v>
      </c>
      <c r="I197" s="9">
        <v>0.05</v>
      </c>
      <c r="J197">
        <v>-7.6549122121295587</v>
      </c>
      <c r="K197" s="9">
        <v>0.05</v>
      </c>
    </row>
    <row r="198" spans="1:11">
      <c r="A198" t="s">
        <v>204</v>
      </c>
      <c r="B198">
        <v>61.66</v>
      </c>
      <c r="C198">
        <f t="shared" si="13"/>
        <v>616.59999999999991</v>
      </c>
      <c r="F198" s="8">
        <f t="shared" si="14"/>
        <v>11764.230520000001</v>
      </c>
      <c r="G198"/>
      <c r="H198">
        <v>-4.9994437985846663</v>
      </c>
      <c r="I198" s="9">
        <v>0.05</v>
      </c>
      <c r="J198">
        <v>-8.0020994491955726</v>
      </c>
      <c r="K198" s="9">
        <v>0.05</v>
      </c>
    </row>
    <row r="199" spans="1:11">
      <c r="A199" t="s">
        <v>205</v>
      </c>
      <c r="B199">
        <v>62</v>
      </c>
      <c r="C199">
        <f t="shared" si="13"/>
        <v>620</v>
      </c>
      <c r="F199" s="8">
        <f t="shared" si="14"/>
        <v>11745.164000000001</v>
      </c>
      <c r="G199"/>
      <c r="H199">
        <v>-5.0071889599999997</v>
      </c>
      <c r="I199" s="9">
        <v>0.05</v>
      </c>
      <c r="J199">
        <v>-8.1242196300000007</v>
      </c>
      <c r="K199" s="9">
        <v>0.05</v>
      </c>
    </row>
    <row r="200" spans="1:11">
      <c r="A200" t="s">
        <v>206</v>
      </c>
      <c r="B200">
        <v>62.33</v>
      </c>
      <c r="C200">
        <f t="shared" si="13"/>
        <v>623.29999999999995</v>
      </c>
      <c r="F200" s="8">
        <f t="shared" si="14"/>
        <v>11726.65826</v>
      </c>
      <c r="G200"/>
      <c r="H200">
        <v>-4.9330424000920488</v>
      </c>
      <c r="I200" s="9">
        <v>0.05</v>
      </c>
      <c r="J200">
        <v>-7.5815685723730377</v>
      </c>
      <c r="K200" s="9">
        <v>0.05</v>
      </c>
    </row>
    <row r="201" spans="1:11">
      <c r="A201" t="s">
        <v>207</v>
      </c>
      <c r="B201">
        <v>62.66</v>
      </c>
      <c r="C201">
        <f t="shared" si="13"/>
        <v>626.59999999999991</v>
      </c>
      <c r="F201" s="8">
        <f t="shared" si="14"/>
        <v>11708.15252</v>
      </c>
      <c r="G201"/>
      <c r="H201">
        <v>-4.9991811452397261</v>
      </c>
      <c r="I201" s="9">
        <v>0.05</v>
      </c>
      <c r="J201">
        <v>-6.7993294132384614</v>
      </c>
      <c r="K201" s="9">
        <v>0.05</v>
      </c>
    </row>
    <row r="202" spans="1:11">
      <c r="A202" t="s">
        <v>208</v>
      </c>
      <c r="B202">
        <v>63</v>
      </c>
      <c r="C202">
        <f t="shared" si="13"/>
        <v>630</v>
      </c>
      <c r="F202" s="8">
        <f t="shared" si="14"/>
        <v>11689.085999999999</v>
      </c>
      <c r="G202"/>
      <c r="H202">
        <v>-5.1025328300000004</v>
      </c>
      <c r="I202" s="9">
        <v>0.05</v>
      </c>
      <c r="J202">
        <v>-7.00775389</v>
      </c>
      <c r="K202" s="9">
        <v>0.05</v>
      </c>
    </row>
    <row r="203" spans="1:11">
      <c r="A203" t="s">
        <v>209</v>
      </c>
      <c r="B203">
        <v>63.66</v>
      </c>
      <c r="C203">
        <f t="shared" si="13"/>
        <v>636.59999999999991</v>
      </c>
      <c r="F203" s="8">
        <f t="shared" si="14"/>
        <v>11652.07452</v>
      </c>
      <c r="G203"/>
      <c r="H203">
        <v>-5.0460763355001683</v>
      </c>
      <c r="I203" s="9">
        <v>0.05</v>
      </c>
      <c r="J203">
        <v>-7.3709317622613897</v>
      </c>
      <c r="K203" s="9">
        <v>0.05</v>
      </c>
    </row>
    <row r="204" spans="1:11">
      <c r="A204" t="s">
        <v>210</v>
      </c>
      <c r="B204">
        <v>64</v>
      </c>
      <c r="C204">
        <f t="shared" si="13"/>
        <v>640</v>
      </c>
      <c r="F204" s="8">
        <f t="shared" si="14"/>
        <v>11633.008</v>
      </c>
      <c r="G204"/>
      <c r="H204">
        <v>-5.6247566200000003</v>
      </c>
      <c r="I204" s="9">
        <v>0.05</v>
      </c>
      <c r="J204">
        <v>-7.8129255400000002</v>
      </c>
      <c r="K204" s="9">
        <v>0.05</v>
      </c>
    </row>
    <row r="205" spans="1:11">
      <c r="A205" t="s">
        <v>211</v>
      </c>
      <c r="B205">
        <v>64.33</v>
      </c>
      <c r="C205">
        <f t="shared" si="13"/>
        <v>643.29999999999995</v>
      </c>
      <c r="F205" s="8">
        <f t="shared" si="14"/>
        <v>11614.502260000001</v>
      </c>
      <c r="G205"/>
      <c r="H205">
        <v>-5.0303132770055994</v>
      </c>
      <c r="I205" s="9">
        <v>0.05</v>
      </c>
      <c r="J205">
        <v>-7.1795485653477504</v>
      </c>
      <c r="K205" s="9">
        <v>0.05</v>
      </c>
    </row>
    <row r="206" spans="1:11">
      <c r="A206" t="s">
        <v>212</v>
      </c>
      <c r="B206">
        <v>64.66</v>
      </c>
      <c r="C206">
        <f t="shared" si="13"/>
        <v>646.59999999999991</v>
      </c>
      <c r="F206" s="8">
        <f t="shared" si="14"/>
        <v>11595.996520000001</v>
      </c>
      <c r="G206"/>
      <c r="H206">
        <v>-5.0190562206777489</v>
      </c>
      <c r="I206" s="9">
        <v>0.05</v>
      </c>
      <c r="J206">
        <v>-7.5221130047425326</v>
      </c>
      <c r="K206" s="9">
        <v>0.05</v>
      </c>
    </row>
    <row r="207" spans="1:11">
      <c r="A207" t="s">
        <v>213</v>
      </c>
      <c r="B207">
        <v>65</v>
      </c>
      <c r="C207">
        <f t="shared" si="13"/>
        <v>650</v>
      </c>
      <c r="F207" s="8">
        <f t="shared" si="14"/>
        <v>11576.93</v>
      </c>
      <c r="G207"/>
      <c r="H207">
        <v>-5.3679412500000003</v>
      </c>
      <c r="I207" s="9">
        <v>0.05</v>
      </c>
      <c r="J207">
        <v>-8.4028149600000006</v>
      </c>
      <c r="K207" s="9">
        <v>0.05</v>
      </c>
    </row>
    <row r="208" spans="1:11">
      <c r="A208" t="s">
        <v>214</v>
      </c>
      <c r="B208">
        <v>65.33</v>
      </c>
      <c r="C208">
        <f t="shared" si="13"/>
        <v>653.29999999999995</v>
      </c>
      <c r="F208" s="8">
        <f t="shared" si="14"/>
        <v>11558.42426</v>
      </c>
      <c r="G208"/>
      <c r="H208">
        <v>-5.1914475631762045</v>
      </c>
      <c r="I208" s="9">
        <v>0.05</v>
      </c>
      <c r="J208">
        <v>-8.2730499824616626</v>
      </c>
      <c r="K208" s="9">
        <v>0.05</v>
      </c>
    </row>
    <row r="209" spans="1:11">
      <c r="A209" t="s">
        <v>215</v>
      </c>
      <c r="B209">
        <v>65.66</v>
      </c>
      <c r="C209">
        <f t="shared" si="13"/>
        <v>656.59999999999991</v>
      </c>
      <c r="F209" s="8">
        <f t="shared" si="14"/>
        <v>11539.918520000001</v>
      </c>
      <c r="G209"/>
      <c r="H209">
        <v>-5.3991251529734248</v>
      </c>
      <c r="I209" s="9">
        <v>0.05</v>
      </c>
      <c r="J209">
        <v>-7.9101959394579353</v>
      </c>
      <c r="K209" s="9">
        <v>0.05</v>
      </c>
    </row>
    <row r="210" spans="1:11">
      <c r="A210" t="s">
        <v>216</v>
      </c>
      <c r="B210">
        <v>66</v>
      </c>
      <c r="C210">
        <f t="shared" si="13"/>
        <v>660</v>
      </c>
      <c r="F210" s="8">
        <f t="shared" si="14"/>
        <v>11520.851999999999</v>
      </c>
      <c r="G210"/>
      <c r="H210">
        <v>-5.3399598800000003</v>
      </c>
      <c r="I210" s="9">
        <v>0.05</v>
      </c>
      <c r="J210">
        <v>-8.0048308800000001</v>
      </c>
      <c r="K210" s="9">
        <v>0.05</v>
      </c>
    </row>
    <row r="211" spans="1:11">
      <c r="A211" t="s">
        <v>217</v>
      </c>
      <c r="B211">
        <v>66.33</v>
      </c>
      <c r="C211">
        <f t="shared" si="13"/>
        <v>663.3</v>
      </c>
      <c r="F211" s="8">
        <f t="shared" si="14"/>
        <v>11502.34626</v>
      </c>
      <c r="G211"/>
      <c r="H211">
        <v>-5.7729431886259555</v>
      </c>
      <c r="I211" s="9">
        <v>0.05</v>
      </c>
      <c r="J211">
        <v>-7.7663787372659048</v>
      </c>
      <c r="K211" s="9">
        <v>0.05</v>
      </c>
    </row>
    <row r="212" spans="1:11">
      <c r="A212" s="1" t="s">
        <v>218</v>
      </c>
      <c r="B212" s="1">
        <v>66.400000000000006</v>
      </c>
      <c r="C212" s="1">
        <v>664</v>
      </c>
      <c r="D212" s="1">
        <v>8</v>
      </c>
      <c r="E212" s="3">
        <f>F212</f>
        <v>11498</v>
      </c>
      <c r="F212" s="1">
        <v>11498</v>
      </c>
      <c r="G212" s="1">
        <v>152</v>
      </c>
      <c r="H212" s="5">
        <f>(H211+H213)/2</f>
        <v>-5.5169182901229101</v>
      </c>
      <c r="I212" s="9">
        <v>0.05</v>
      </c>
      <c r="J212" s="5">
        <f>(J211+J213)/2</f>
        <v>-7.704743704628001</v>
      </c>
      <c r="K212" s="9">
        <v>0.05</v>
      </c>
    </row>
    <row r="213" spans="1:11">
      <c r="A213" t="s">
        <v>219</v>
      </c>
      <c r="B213">
        <v>66.66</v>
      </c>
      <c r="C213">
        <f>B213*10</f>
        <v>666.59999999999991</v>
      </c>
      <c r="F213" s="8">
        <f t="shared" si="14"/>
        <v>11483.840520000002</v>
      </c>
      <c r="G213"/>
      <c r="H213">
        <v>-5.2608933916198648</v>
      </c>
      <c r="I213" s="9">
        <v>0.05</v>
      </c>
      <c r="J213">
        <v>-7.643108671990098</v>
      </c>
      <c r="K213" s="9">
        <v>0.05</v>
      </c>
    </row>
    <row r="214" spans="1:11">
      <c r="A214" t="s">
        <v>220</v>
      </c>
      <c r="B214">
        <v>67</v>
      </c>
      <c r="C214">
        <f>B214*10</f>
        <v>670</v>
      </c>
      <c r="F214" s="8">
        <f t="shared" si="14"/>
        <v>11464.773999999999</v>
      </c>
      <c r="G214"/>
      <c r="H214">
        <v>-5.5680964900000003</v>
      </c>
      <c r="I214" s="9">
        <v>0.05</v>
      </c>
      <c r="J214">
        <v>-8.3492814400000004</v>
      </c>
      <c r="K214" s="9">
        <v>0.05</v>
      </c>
    </row>
    <row r="215" spans="1:11">
      <c r="F215" s="12"/>
      <c r="H215" s="36"/>
      <c r="I215" s="9"/>
      <c r="J215" s="36"/>
      <c r="K215" s="9"/>
    </row>
    <row r="216" spans="1:11">
      <c r="A216" s="1"/>
      <c r="B216" s="1"/>
      <c r="C216" s="1"/>
      <c r="D216" s="1"/>
      <c r="E216" s="3"/>
      <c r="F216" s="1"/>
      <c r="G216" s="1"/>
      <c r="H216" s="36"/>
      <c r="I216" s="5"/>
      <c r="J216" s="5"/>
      <c r="K216" s="37"/>
    </row>
    <row r="217" spans="1:11">
      <c r="A217" s="1"/>
      <c r="B217" s="1"/>
      <c r="C217" s="1"/>
      <c r="D217" s="1"/>
      <c r="E217" s="3"/>
      <c r="F217" s="1"/>
      <c r="G217" s="1"/>
      <c r="H217" s="36"/>
      <c r="I217" s="5"/>
      <c r="J217" s="5"/>
      <c r="K217" s="37"/>
    </row>
    <row r="218" spans="1:11">
      <c r="A218" s="38" t="s">
        <v>221</v>
      </c>
      <c r="B218" s="1"/>
      <c r="C218" s="1"/>
      <c r="D218" s="1" t="s">
        <v>222</v>
      </c>
      <c r="E218" s="3"/>
      <c r="F218" s="1"/>
      <c r="G218" s="1"/>
      <c r="H218" s="5" t="s">
        <v>223</v>
      </c>
      <c r="I218" s="5"/>
      <c r="J218" s="5" t="s">
        <v>224</v>
      </c>
      <c r="K218" s="37"/>
    </row>
    <row r="219" spans="1:11">
      <c r="A219" t="s">
        <v>225</v>
      </c>
      <c r="D219">
        <v>-5.5</v>
      </c>
      <c r="H219" s="36">
        <v>-3.8545099913238769</v>
      </c>
      <c r="I219" s="9">
        <v>0.05</v>
      </c>
      <c r="J219" s="36">
        <v>-3.8601984537250296</v>
      </c>
      <c r="K219" s="9">
        <v>0.05</v>
      </c>
    </row>
    <row r="220" spans="1:11">
      <c r="A220" t="s">
        <v>226</v>
      </c>
      <c r="D220">
        <v>-2.5</v>
      </c>
      <c r="H220" s="36">
        <v>-3.9337363400487417</v>
      </c>
      <c r="I220" s="9">
        <v>0.05</v>
      </c>
      <c r="J220" s="36">
        <v>-5.3344199056017576</v>
      </c>
      <c r="K220" s="9">
        <v>0.05</v>
      </c>
    </row>
    <row r="221" spans="1:11">
      <c r="A221" t="s">
        <v>26</v>
      </c>
      <c r="B221">
        <v>5</v>
      </c>
      <c r="C221">
        <f>B221*10</f>
        <v>50</v>
      </c>
      <c r="D221">
        <v>0</v>
      </c>
      <c r="F221">
        <f>-49.211*C221+30973</f>
        <v>28512.45</v>
      </c>
      <c r="G221"/>
      <c r="H221" s="36">
        <v>-4.0975796100000004</v>
      </c>
      <c r="I221" s="9">
        <v>0.05</v>
      </c>
      <c r="J221" s="36">
        <v>-5.9035102699999999</v>
      </c>
      <c r="K221" s="9">
        <v>0.05</v>
      </c>
    </row>
    <row r="222" spans="1:11">
      <c r="A222" t="s">
        <v>227</v>
      </c>
      <c r="D222">
        <v>2.5</v>
      </c>
      <c r="H222" s="36">
        <v>-4.0068827590501472</v>
      </c>
      <c r="I222" s="9">
        <v>0.05</v>
      </c>
      <c r="J222" s="36">
        <v>-5.0259649869322125</v>
      </c>
      <c r="K222" s="9">
        <v>0.05</v>
      </c>
    </row>
    <row r="223" spans="1:11">
      <c r="A223" t="s">
        <v>228</v>
      </c>
      <c r="D223">
        <v>5</v>
      </c>
      <c r="H223" s="36">
        <v>-3.7094477933409395</v>
      </c>
      <c r="I223" s="9">
        <v>0.05</v>
      </c>
      <c r="J223" s="36">
        <v>-4.2317388081359875</v>
      </c>
      <c r="K223" s="9">
        <v>0.05</v>
      </c>
    </row>
    <row r="224" spans="1:11">
      <c r="D224" s="1" t="s">
        <v>222</v>
      </c>
      <c r="H224" s="5" t="s">
        <v>229</v>
      </c>
      <c r="I224" s="36"/>
      <c r="J224" s="5" t="s">
        <v>230</v>
      </c>
    </row>
    <row r="225" spans="1:11">
      <c r="A225" t="s">
        <v>231</v>
      </c>
      <c r="D225">
        <v>-8</v>
      </c>
      <c r="H225" s="36">
        <v>-6.1794294363361866</v>
      </c>
      <c r="I225" s="9">
        <v>0.05</v>
      </c>
      <c r="J225" s="36">
        <v>-7.3377590781162843</v>
      </c>
      <c r="K225" s="9">
        <v>0.05</v>
      </c>
    </row>
    <row r="226" spans="1:11">
      <c r="A226" t="s">
        <v>232</v>
      </c>
      <c r="D226">
        <v>-6.5</v>
      </c>
      <c r="H226" s="36">
        <v>-6.1306410649911296</v>
      </c>
      <c r="I226" s="9">
        <v>0.05</v>
      </c>
      <c r="J226" s="36">
        <v>-7.4423500916550589</v>
      </c>
      <c r="K226" s="9">
        <v>0.05</v>
      </c>
    </row>
    <row r="227" spans="1:11">
      <c r="A227" t="s">
        <v>233</v>
      </c>
      <c r="D227">
        <v>-3</v>
      </c>
      <c r="H227" s="36">
        <v>-6.133335378952073</v>
      </c>
      <c r="I227" s="9">
        <v>0.05</v>
      </c>
      <c r="J227" s="36">
        <v>-7.3003403607884536</v>
      </c>
      <c r="K227" s="9">
        <v>0.05</v>
      </c>
    </row>
    <row r="228" spans="1:11">
      <c r="A228" t="s">
        <v>139</v>
      </c>
      <c r="B228">
        <v>41</v>
      </c>
      <c r="C228">
        <f>B228*10</f>
        <v>410</v>
      </c>
      <c r="D228">
        <v>0</v>
      </c>
      <c r="F228" s="8">
        <f>-8.293*C228+16594</f>
        <v>13193.87</v>
      </c>
      <c r="G228"/>
      <c r="H228" s="36">
        <v>-6.0478498199999997</v>
      </c>
      <c r="I228" s="9">
        <v>0.05</v>
      </c>
      <c r="J228" s="36">
        <v>-7.3284422899999999</v>
      </c>
      <c r="K228" s="9">
        <v>0.05</v>
      </c>
    </row>
    <row r="229" spans="1:11">
      <c r="A229" t="s">
        <v>234</v>
      </c>
      <c r="D229">
        <v>4</v>
      </c>
      <c r="H229" s="36">
        <v>-5.9096779627361755</v>
      </c>
      <c r="I229" s="9">
        <v>0.05</v>
      </c>
      <c r="J229" s="36">
        <v>-7.6758623377585797</v>
      </c>
      <c r="K229" s="9">
        <v>0.05</v>
      </c>
    </row>
    <row r="230" spans="1:11">
      <c r="A230" t="s">
        <v>235</v>
      </c>
      <c r="D230">
        <v>7.5</v>
      </c>
      <c r="H230" s="36">
        <v>-5.9016481540951204</v>
      </c>
      <c r="I230" s="9">
        <v>0.05</v>
      </c>
      <c r="J230" s="36">
        <v>-7.1832663957092526</v>
      </c>
      <c r="K230" s="9">
        <v>0.05</v>
      </c>
    </row>
    <row r="231" spans="1:11">
      <c r="A231" t="s">
        <v>236</v>
      </c>
      <c r="D231">
        <v>10</v>
      </c>
      <c r="H231" s="36">
        <v>-5.9029542324641806</v>
      </c>
      <c r="I231" s="9">
        <v>0.05</v>
      </c>
      <c r="J231" s="36">
        <v>-7.3449018853917716</v>
      </c>
      <c r="K231" s="9">
        <v>0.05</v>
      </c>
    </row>
    <row r="232" spans="1:11">
      <c r="D232" s="1" t="s">
        <v>222</v>
      </c>
      <c r="H232" s="5" t="s">
        <v>237</v>
      </c>
      <c r="I232" s="36"/>
      <c r="J232" s="5" t="s">
        <v>238</v>
      </c>
    </row>
    <row r="233" spans="1:11">
      <c r="A233" t="s">
        <v>239</v>
      </c>
      <c r="D233">
        <v>-7</v>
      </c>
      <c r="H233" s="36">
        <v>-4.8278371377410094</v>
      </c>
      <c r="I233" s="9">
        <v>0.05</v>
      </c>
      <c r="J233" s="36">
        <v>-7.1859502287499479</v>
      </c>
      <c r="K233" s="9">
        <v>0.05</v>
      </c>
    </row>
    <row r="234" spans="1:11">
      <c r="A234" t="s">
        <v>240</v>
      </c>
      <c r="D234">
        <v>-4</v>
      </c>
      <c r="H234" s="36">
        <v>-4.8312690769430944</v>
      </c>
      <c r="I234" s="9">
        <v>0.05</v>
      </c>
      <c r="J234" s="36">
        <v>-7.2332781583210481</v>
      </c>
      <c r="K234" s="9">
        <v>0.05</v>
      </c>
    </row>
    <row r="235" spans="1:11">
      <c r="A235" t="s">
        <v>205</v>
      </c>
      <c r="B235">
        <v>62</v>
      </c>
      <c r="C235">
        <f>B235*10</f>
        <v>620</v>
      </c>
      <c r="D235">
        <v>0</v>
      </c>
      <c r="F235" s="8">
        <f>-5.6078*C235+15222</f>
        <v>11745.164000000001</v>
      </c>
      <c r="G235"/>
      <c r="H235" s="36">
        <v>-5.0071889599999997</v>
      </c>
      <c r="I235" s="9">
        <v>0.05</v>
      </c>
      <c r="J235" s="36">
        <v>-8.1242196300000007</v>
      </c>
      <c r="K235" s="9">
        <v>0.05</v>
      </c>
    </row>
    <row r="236" spans="1:11">
      <c r="A236" t="s">
        <v>241</v>
      </c>
      <c r="D236">
        <v>4</v>
      </c>
      <c r="H236" s="36">
        <v>-4.8151759503736953</v>
      </c>
      <c r="I236" s="9">
        <v>0.05</v>
      </c>
      <c r="J236" s="36">
        <v>-7.8420070637443908</v>
      </c>
      <c r="K236" s="9">
        <v>0.05</v>
      </c>
    </row>
    <row r="237" spans="1:11">
      <c r="A237" t="s">
        <v>242</v>
      </c>
      <c r="D237">
        <v>7.5</v>
      </c>
      <c r="H237" s="36">
        <v>-4.8734210442263528</v>
      </c>
      <c r="I237" s="9">
        <v>0.05</v>
      </c>
      <c r="J237" s="36">
        <v>-7.5590119274379051</v>
      </c>
      <c r="K237" s="9">
        <v>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Chau-stm6-may2014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genty</dc:creator>
  <cp:lastModifiedBy>genty</cp:lastModifiedBy>
  <dcterms:created xsi:type="dcterms:W3CDTF">2014-05-27T14:19:16Z</dcterms:created>
  <dcterms:modified xsi:type="dcterms:W3CDTF">2014-05-27T14:20:23Z</dcterms:modified>
</cp:coreProperties>
</file>